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https://sfonz.sharepoint.com/sites/BusinessServices9/Shared Documents/Corporate Affairs/Publications and Media/Website/2023/"/>
    </mc:Choice>
  </mc:AlternateContent>
  <xr:revisionPtr revIDLastSave="0" documentId="8_{BF724591-FF76-4D4C-B8C8-4A648626915A}" xr6:coauthVersionLast="47" xr6:coauthVersionMax="47" xr10:uidLastSave="{00000000-0000-0000-0000-000000000000}"/>
  <bookViews>
    <workbookView xWindow="-120" yWindow="-120" windowWidth="29040" windowHeight="15840" firstSheet="1"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Travel!$A$1:$E$210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9" i="1" l="1"/>
  <c r="D25" i="4" l="1"/>
  <c r="C25" i="3"/>
  <c r="C25" i="2"/>
  <c r="C189" i="1"/>
  <c r="C199" i="1"/>
  <c r="C30"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199" i="1" s="1"/>
  <c r="F56" i="13"/>
  <c r="D189" i="1" s="1"/>
  <c r="F55" i="13"/>
  <c r="D30" i="1" s="1"/>
  <c r="C13" i="13"/>
  <c r="C12" i="13"/>
  <c r="C11" i="13"/>
  <c r="C16" i="13" l="1"/>
  <c r="C17" i="13"/>
  <c r="B5" i="4" l="1"/>
  <c r="B4" i="4"/>
  <c r="B5" i="3"/>
  <c r="B4" i="3"/>
  <c r="B5" i="2"/>
  <c r="B4" i="2"/>
  <c r="B5" i="1"/>
  <c r="B4" i="1"/>
  <c r="C15" i="13" l="1"/>
  <c r="F12" i="13" l="1"/>
  <c r="C25" i="4"/>
  <c r="F11" i="13" s="1"/>
  <c r="F13" i="13" l="1"/>
  <c r="B199" i="1"/>
  <c r="B17" i="13" s="1"/>
  <c r="B189" i="1"/>
  <c r="B16" i="13" s="1"/>
  <c r="B30" i="1"/>
  <c r="B15" i="13" s="1"/>
  <c r="B25" i="3" l="1"/>
  <c r="B13" i="13" s="1"/>
  <c r="B25" i="2"/>
  <c r="B12" i="13" s="1"/>
  <c r="B11" i="13" l="1"/>
  <c r="B20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33"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192"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<sst xmlns="http://schemas.openxmlformats.org/spreadsheetml/2006/main" count="439" uniqueCount="262">
  <si>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</si>
  <si>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</si>
  <si>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</si>
  <si>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</si>
  <si>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</si>
  <si>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</si>
  <si>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</si>
  <si>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</si>
  <si>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</si>
  <si>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</si>
  <si>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</si>
  <si>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</si>
  <si>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</si>
  <si>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</si>
  <si>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</si>
  <si>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</si>
  <si>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</si>
  <si>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</si>
  <si>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</si>
  <si>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</si>
  <si>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</si>
  <si>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</si>
  <si>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</si>
  <si>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</si>
  <si>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</si>
  <si>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</si>
  <si>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</si>
  <si>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</si>
  <si>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</si>
  <si>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</si>
  <si>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</si>
  <si>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</si>
  <si>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</si>
  <si>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</si>
  <si>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</si>
  <si>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</si>
  <si>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</si>
  <si>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</si>
  <si>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</si>
  <si>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</si>
  <si>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</si>
  <si>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</si>
  <si>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</si>
  <si>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</si>
  <si>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</si>
  <si>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</si>
  <si>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</si>
  <si>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</si>
  <si>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</si>
  <si>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</si>
  <si>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</si>
  <si>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</si>
  <si>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</si>
  <si>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Serious Fraud Office</t>
  </si>
  <si>
    <t>Chief Executive**</t>
  </si>
  <si>
    <t>Karen Chang</t>
  </si>
  <si>
    <t>Disclosure period start***</t>
  </si>
  <si>
    <t>Disclosure period end***</t>
  </si>
  <si>
    <t>Agency totals check</t>
  </si>
  <si>
    <t>Chief Executive approval****</t>
  </si>
  <si>
    <t>This disclosure has been approved by the Chief Executive</t>
  </si>
  <si>
    <t>Other sign-off****</t>
  </si>
  <si>
    <t xml:space="preserve">Mark Mitchell </t>
  </si>
  <si>
    <t>Manager Corporate Services</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</si>
  <si>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</si>
  <si>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</si>
  <si>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</si>
  <si>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</si>
  <si>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</si>
  <si>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</si>
  <si>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</si>
  <si>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</si>
  <si>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</si>
  <si>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</si>
  <si>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</si>
  <si>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</si>
  <si>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</si>
  <si>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</si>
  <si>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</si>
  <si>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</si>
  <si>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</si>
  <si>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</si>
  <si>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</si>
  <si>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</si>
  <si>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</si>
  <si>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</si>
  <si>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</si>
  <si>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</si>
  <si>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</si>
  <si>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</si>
  <si>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</si>
  <si>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</si>
  <si>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</si>
  <si>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</si>
  <si>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</si>
  <si>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</si>
  <si>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</si>
  <si>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</si>
  <si>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</si>
  <si>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</si>
  <si>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</si>
  <si>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</si>
  <si>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</si>
  <si>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</si>
  <si>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</si>
  <si>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</si>
  <si>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</si>
  <si>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</si>
  <si>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</si>
  <si>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</si>
  <si>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</si>
  <si>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</si>
  <si>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</si>
  <si>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</si>
  <si>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</si>
  <si>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</si>
  <si>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</si>
  <si>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</si>
  <si>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</si>
  <si>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</si>
  <si>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</si>
  <si>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</si>
  <si>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</si>
  <si>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</si>
  <si>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</si>
  <si>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</si>
  <si>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</si>
  <si>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15 November to 17 November 2022</t>
  </si>
  <si>
    <t>APSACC 2022 Conference - In-person Speaker</t>
  </si>
  <si>
    <t>Airfare</t>
  </si>
  <si>
    <t>Sydney</t>
  </si>
  <si>
    <t>Hotel Accommodation</t>
  </si>
  <si>
    <t>Taxi - Kingsford Smith International airport to hotel</t>
  </si>
  <si>
    <t>Meals</t>
  </si>
  <si>
    <t>30 November to 9 December 2022</t>
  </si>
  <si>
    <t>IACCC Annual Governance Board Meeting - London and OECD Conference - Paris</t>
  </si>
  <si>
    <t>London / Paris</t>
  </si>
  <si>
    <t>Airfare and accommodation expense recovery from the UK National Crime Agency</t>
  </si>
  <si>
    <t>ESTA Application fee</t>
  </si>
  <si>
    <t>Train fares</t>
  </si>
  <si>
    <t>Taxis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</si>
  <si>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</si>
  <si>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</si>
  <si>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</si>
  <si>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Wellington</t>
  </si>
  <si>
    <t>Taxi - Wellington airport to Justice Centre</t>
  </si>
  <si>
    <t>Taxi - Justice Centre to Wellington airport</t>
  </si>
  <si>
    <t>2 August to 3 August 2022</t>
  </si>
  <si>
    <t>Hotel accommodation</t>
  </si>
  <si>
    <t xml:space="preserve">Taxi - Wellington airport to hotel </t>
  </si>
  <si>
    <t>Uber - Parliament to hotel</t>
  </si>
  <si>
    <t>Taxi - Parliament to Wellington airport</t>
  </si>
  <si>
    <t>30 August to 31 August 2022</t>
  </si>
  <si>
    <t>Uber - Hotel to 2 Taranaki St</t>
  </si>
  <si>
    <t>Uber - SFO to PNZHQ</t>
  </si>
  <si>
    <t>Uber - PNZHQ to 142 Featherston St</t>
  </si>
  <si>
    <t>Uber - SFO to Beehive</t>
  </si>
  <si>
    <t>Taxi - to Wellington airport</t>
  </si>
  <si>
    <t>Taxi - Wellington airport to SFO</t>
  </si>
  <si>
    <t>Taxi - Wellington CBD to airport</t>
  </si>
  <si>
    <t>Uber - Wellington to Queens Wharf</t>
  </si>
  <si>
    <t>Taxi - Wellington to SFO</t>
  </si>
  <si>
    <t>Uber - SFO to Wellington Airport</t>
  </si>
  <si>
    <t>Taxi - Wellington CBD</t>
  </si>
  <si>
    <t>Taxi - Wellington airport to Police HQ</t>
  </si>
  <si>
    <t xml:space="preserve">Uber - Justice Centre to Wellington airport </t>
  </si>
  <si>
    <t>Taxi - Wellington airport to Parliament</t>
  </si>
  <si>
    <t>Taxi - SFO to Wellington airport</t>
  </si>
  <si>
    <t>22 February to 23 February 2023</t>
  </si>
  <si>
    <t xml:space="preserve">Airfare  </t>
  </si>
  <si>
    <t>Accommodation</t>
  </si>
  <si>
    <t>Taxi - Wellington airport to PSC</t>
  </si>
  <si>
    <t>Uber - Wellington CBD</t>
  </si>
  <si>
    <t>Taxi - PSC to Wellington airport</t>
  </si>
  <si>
    <t xml:space="preserve">Meals </t>
  </si>
  <si>
    <t>27 February to 28 February 2023</t>
  </si>
  <si>
    <t xml:space="preserve">Airfare </t>
  </si>
  <si>
    <t xml:space="preserve">Taxi - Wellington airport to SFO </t>
  </si>
  <si>
    <t>Uber - Justice Centre to Wellington airport</t>
  </si>
  <si>
    <t>24 May to 26 May 2023</t>
  </si>
  <si>
    <t>Martinborough</t>
  </si>
  <si>
    <t>Taxi - Wellington airport to hotel</t>
  </si>
  <si>
    <t xml:space="preserve">7 June to 8 June 2023 </t>
  </si>
  <si>
    <t>Uber - Justice Centre to Trusts Arena</t>
  </si>
  <si>
    <t>Taxi - Trusts Arena to Wellington airport</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</si>
  <si>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</si>
  <si>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</si>
  <si>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</si>
  <si>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</si>
  <si>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Swearing in ceremony of former SFO Panel Counsel as Justice of the High Court</t>
  </si>
  <si>
    <t>Auckland</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</si>
  <si>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</si>
  <si>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</si>
  <si>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</si>
  <si>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</si>
  <si>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</si>
  <si>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</si>
  <si>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</si>
  <si>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</si>
  <si>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</si>
  <si>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</si>
  <si>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</si>
  <si>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</si>
  <si>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</si>
  <si>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</si>
  <si>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</si>
  <si>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</si>
  <si>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</si>
  <si>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</si>
  <si>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</si>
  <si>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</si>
  <si>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</si>
  <si>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</si>
  <si>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NZ Law Society fee 2022-2023</t>
  </si>
  <si>
    <t>Practising Fee - Barrister &amp; Solicitor</t>
  </si>
  <si>
    <t>Legal Complaints Review Officer Levy</t>
  </si>
  <si>
    <t xml:space="preserve">NZ Council of Legal Eduction Levy </t>
  </si>
  <si>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</si>
  <si>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</si>
  <si>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</si>
  <si>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</si>
  <si>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</si>
  <si>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</si>
  <si>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</si>
  <si>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</si>
  <si>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</si>
  <si>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</si>
  <si>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</si>
  <si>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</si>
  <si>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</si>
  <si>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</si>
  <si>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</si>
  <si>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</si>
  <si>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</si>
  <si>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Uber - to Auckland High Court</t>
  </si>
  <si>
    <t xml:space="preserve">Uber - from Auckland High Court </t>
  </si>
  <si>
    <t>Taxi - from Auckland airport</t>
  </si>
  <si>
    <t>Taxi - from Auckland International airport</t>
  </si>
  <si>
    <t>Taxi - to Auckland airport</t>
  </si>
  <si>
    <t>Uber - to Auckland airport</t>
  </si>
  <si>
    <t xml:space="preserve">Taxi - from Auckland airport </t>
  </si>
  <si>
    <t>Uber - to Auckland Airport</t>
  </si>
  <si>
    <t>Uber - to Wellington CBD</t>
  </si>
  <si>
    <t>Taxi - to Auckland International terminal</t>
  </si>
  <si>
    <t>**** Note: The SFO's primary office is in Auckland which necessitates regular CE travel to Wellington in order to meet various senior leadership obligations.</t>
  </si>
  <si>
    <t>Justice Sector CE meeting****</t>
  </si>
  <si>
    <t>Justice Sector Leadership Board and Crown Law Office Leadership Team meetings****</t>
  </si>
  <si>
    <t>Minister's Meeting, various stakeholder meetings****</t>
  </si>
  <si>
    <t>PAPSN Event - Panelist****</t>
  </si>
  <si>
    <t>Justice Sector Leadership Board****</t>
  </si>
  <si>
    <t>UK Cabinet Office Visit and meeting with Minister****</t>
  </si>
  <si>
    <t>Police HQ meetings and Minister's meeting****</t>
  </si>
  <si>
    <t>Minister's Meeting****</t>
  </si>
  <si>
    <t>PSLT Retreat &amp; PSLT meeting with PM and Ministers****</t>
  </si>
  <si>
    <t>Meeting with Public Service Commissioner, various stakeholder meetings****</t>
  </si>
  <si>
    <t>Justice Sector Ministers Meeting and Justice Sector Leadership Board Meeting****</t>
  </si>
  <si>
    <t>Justice Sector Leadership Board meeting****</t>
  </si>
  <si>
    <t>External stakeholder meetings****</t>
  </si>
  <si>
    <t>Waka Hourua wānanga****</t>
  </si>
  <si>
    <t>PSLT Retreat****</t>
  </si>
  <si>
    <t>Minister's Meeting and Justice Sector Leadership Board Meeting****</t>
  </si>
  <si>
    <t>Women in Public Service Summit panel and engagement with Crown Law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</si>
</sst>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9"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
      <sz val="10"/>
      <color rgb="FFFF0000"/>
      <name val="Arial"/>
      <family val="2"/>
    </font>
    <font>
      <sz val="8"/>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7">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1"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3"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5"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15" fillId="10" borderId="4" xfId="0"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5" fillId="3" borderId="0" xfId="0" applyNumberFormat="1" applyFont="1" applyFill="1" applyAlignment="1">
      <alignment horizontal="center" vertical="center" wrapText="1"/>
    </xf>
    <xf numFmtId="0" fontId="34" fillId="11" borderId="7" xfId="0" applyFont="1" applyFill="1" applyBorder="1" applyAlignment="1">
      <alignment horizontal="center" vertical="center" wrapText="1"/>
    </xf>
    <xf numFmtId="0" fontId="35" fillId="3" borderId="0" xfId="0" applyFont="1" applyFill="1" applyAlignment="1">
      <alignment horizontal="center" vertical="center" wrapText="1"/>
    </xf>
    <xf numFmtId="167" fontId="15" fillId="0" borderId="3" xfId="0" applyNumberFormat="1" applyFont="1" applyBorder="1" applyAlignment="1" applyProtection="1">
      <alignment horizontal="right" vertical="center"/>
      <protection locked="0"/>
    </xf>
    <xf numFmtId="164" fontId="15" fillId="0" borderId="4" xfId="0" applyNumberFormat="1" applyFont="1" applyBorder="1" applyAlignment="1" applyProtection="1">
      <alignment vertical="center" wrapText="1"/>
      <protection locked="0"/>
    </xf>
    <xf numFmtId="0" fontId="15" fillId="0" borderId="4" xfId="0" applyFont="1" applyBorder="1" applyAlignment="1" applyProtection="1">
      <alignment vertical="center" wrapText="1"/>
      <protection locked="0"/>
    </xf>
    <xf numFmtId="0" fontId="15" fillId="0" borderId="5" xfId="0" applyFont="1" applyBorder="1" applyAlignment="1" applyProtection="1">
      <alignment vertical="center" wrapText="1"/>
      <protection locked="0"/>
    </xf>
    <xf numFmtId="167" fontId="15" fillId="0" borderId="3" xfId="0" applyNumberFormat="1" applyFont="1" applyBorder="1" applyAlignment="1" applyProtection="1">
      <alignment vertical="center"/>
      <protection locked="0"/>
    </xf>
    <xf numFmtId="0" fontId="37" fillId="0" borderId="4" xfId="0" applyFont="1" applyBorder="1" applyAlignment="1" applyProtection="1">
      <alignment vertical="center" wrapText="1"/>
      <protection locked="0"/>
    </xf>
    <xf numFmtId="167" fontId="15" fillId="0" borderId="3" xfId="0" applyNumberFormat="1" applyFont="1" applyBorder="1" applyAlignment="1" applyProtection="1">
      <alignment vertical="center" wrapText="1"/>
      <protection locked="0"/>
    </xf>
    <xf numFmtId="0" fontId="0" fillId="0" borderId="4" xfId="0"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164" fontId="15" fillId="0" borderId="4" xfId="0" applyNumberFormat="1" applyFont="1" applyBorder="1" applyAlignment="1" applyProtection="1">
      <alignment horizontal="right" vertical="center" wrapText="1"/>
      <protection locked="0"/>
    </xf>
    <xf numFmtId="0" fontId="0" fillId="0" borderId="5" xfId="0"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0" fillId="0" borderId="5" xfId="0" applyBorder="1" applyAlignment="1" applyProtection="1">
      <alignment vertical="center" wrapText="1"/>
      <protection locked="0"/>
    </xf>
    <xf numFmtId="0" fontId="14" fillId="11" borderId="2" xfId="0" applyFont="1" applyFill="1" applyBorder="1" applyAlignment="1" applyProtection="1">
      <alignment horizontal="left" vertical="center" wrapText="1" readingOrder="1"/>
      <protection locked="0"/>
    </xf>
    <xf numFmtId="0" fontId="15" fillId="4" borderId="4" xfId="0" applyFon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22" fillId="2" borderId="0" xfId="0" applyFont="1" applyFill="1" applyAlignment="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0" fontId="14" fillId="0" borderId="2" xfId="0" applyFont="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5" fillId="3" borderId="0" xfId="0" applyFont="1" applyFill="1" applyAlignment="1">
      <alignment horizontal="center" vertical="center" wrapText="1"/>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30" zoomScaleNormal="100" workbookViewId="0">
      <selection activeCell="A20" sqref="A20"/>
    </sheetView>
  </sheetViews>
  <sheetFormatPr defaultColWidth="0" defaultRowHeight="14" zeroHeight="1" x14ac:dyDescent="0.3"/>
  <cols>
    <col min="1" max="1" width="219.36328125" style="41" customWidth="1"/>
    <col min="2" max="2" width="33.36328125" style="40" customWidth="1"/>
    <col min="3" max="16384" width="8.6328125" hidden="1"/>
  </cols>
  <sheetData>
    <row r="1" spans="1:2" ht="23.25" customHeight="1" x14ac:dyDescent="0.3">
      <c r="A1" s="39" t="s">
        <v>0</v>
      </c>
    </row>
    <row r="2" spans="1:2" ht="33" customHeight="1" x14ac:dyDescent="0.3">
      <c r="A2" s="95" t="s">
        <v>1</v>
      </c>
    </row>
    <row r="3" spans="1:2" ht="17.25" customHeight="1" x14ac:dyDescent="0.3"/>
    <row r="4" spans="1:2" ht="23.25" customHeight="1" x14ac:dyDescent="0.3">
      <c r="A4" s="119" t="s">
        <v>2</v>
      </c>
    </row>
    <row r="5" spans="1:2" ht="17.25" customHeight="1" x14ac:dyDescent="0.3"/>
    <row r="6" spans="1:2" ht="23.25" customHeight="1" x14ac:dyDescent="0.3">
      <c r="A6" s="42" t="s">
        <v>3</v>
      </c>
    </row>
    <row r="7" spans="1:2" ht="17.25" customHeight="1" x14ac:dyDescent="0.3">
      <c r="A7" s="43" t="s">
        <v>4</v>
      </c>
    </row>
    <row r="8" spans="1:2" ht="17.25" customHeight="1" x14ac:dyDescent="0.3">
      <c r="A8" s="43" t="s">
        <v>5</v>
      </c>
    </row>
    <row r="9" spans="1:2" ht="17.25" customHeight="1" x14ac:dyDescent="0.3">
      <c r="A9" s="43"/>
    </row>
    <row r="10" spans="1:2" ht="23.25" customHeight="1" x14ac:dyDescent="0.25">
      <c r="A10" s="42" t="s">
        <v>6</v>
      </c>
      <c r="B10" s="70" t="s">
        <v>7</v>
      </c>
    </row>
    <row r="11" spans="1:2" ht="17.25" customHeight="1" x14ac:dyDescent="0.3">
      <c r="A11" s="44" t="s">
        <v>8</v>
      </c>
    </row>
    <row r="12" spans="1:2" ht="17.25" customHeight="1" x14ac:dyDescent="0.3">
      <c r="A12" s="43" t="s">
        <v>9</v>
      </c>
    </row>
    <row r="13" spans="1:2" ht="17.25" customHeight="1" x14ac:dyDescent="0.3">
      <c r="A13" s="43" t="s">
        <v>10</v>
      </c>
    </row>
    <row r="14" spans="1:2" ht="17.25" customHeight="1" x14ac:dyDescent="0.3">
      <c r="A14" s="45" t="s">
        <v>11</v>
      </c>
    </row>
    <row r="15" spans="1:2" ht="17.25" customHeight="1" x14ac:dyDescent="0.3">
      <c r="A15" s="43" t="s">
        <v>12</v>
      </c>
    </row>
    <row r="16" spans="1:2" ht="17.25" customHeight="1" x14ac:dyDescent="0.3">
      <c r="A16" s="43"/>
    </row>
    <row r="17" spans="1:1" ht="23.25" customHeight="1" x14ac:dyDescent="0.3">
      <c r="A17" s="42" t="s">
        <v>13</v>
      </c>
    </row>
    <row r="18" spans="1:1" ht="17.25" customHeight="1" x14ac:dyDescent="0.3">
      <c r="A18" s="45" t="s">
        <v>14</v>
      </c>
    </row>
    <row r="19" spans="1:1" ht="17.25" customHeight="1" x14ac:dyDescent="0.3">
      <c r="A19" s="45" t="s">
        <v>15</v>
      </c>
    </row>
    <row r="20" spans="1:1" ht="17.25" customHeight="1" x14ac:dyDescent="0.3">
      <c r="A20" s="66" t="s">
        <v>16</v>
      </c>
    </row>
    <row r="21" spans="1:1" ht="17.25" customHeight="1" x14ac:dyDescent="0.3">
      <c r="A21" s="46"/>
    </row>
    <row r="22" spans="1:1" ht="23.25" customHeight="1" x14ac:dyDescent="0.3">
      <c r="A22" s="42" t="s">
        <v>17</v>
      </c>
    </row>
    <row r="23" spans="1:1" ht="17.25" customHeight="1" x14ac:dyDescent="0.3">
      <c r="A23" s="46" t="s">
        <v>18</v>
      </c>
    </row>
    <row r="24" spans="1:1" ht="17.25" customHeight="1" x14ac:dyDescent="0.3">
      <c r="A24" s="46"/>
    </row>
    <row r="25" spans="1:1" ht="23.25" customHeight="1" x14ac:dyDescent="0.3">
      <c r="A25" s="42" t="s">
        <v>19</v>
      </c>
    </row>
    <row r="26" spans="1:1" ht="17.25" customHeight="1" x14ac:dyDescent="0.3">
      <c r="A26" s="47" t="s">
        <v>20</v>
      </c>
    </row>
    <row r="27" spans="1:1" ht="32.25" customHeight="1" x14ac:dyDescent="0.3">
      <c r="A27" s="45" t="s">
        <v>21</v>
      </c>
    </row>
    <row r="28" spans="1:1" ht="17.25" customHeight="1" x14ac:dyDescent="0.3">
      <c r="A28" s="47" t="s">
        <v>22</v>
      </c>
    </row>
    <row r="29" spans="1:1" ht="32.25" customHeight="1" x14ac:dyDescent="0.3">
      <c r="A29" s="45" t="s">
        <v>23</v>
      </c>
    </row>
    <row r="30" spans="1:1" ht="17.25" customHeight="1" x14ac:dyDescent="0.3">
      <c r="A30" s="47" t="s">
        <v>24</v>
      </c>
    </row>
    <row r="31" spans="1:1" ht="17.25" customHeight="1" x14ac:dyDescent="0.3">
      <c r="A31" s="45" t="s">
        <v>25</v>
      </c>
    </row>
    <row r="32" spans="1:1" ht="17.25" customHeight="1" x14ac:dyDescent="0.3">
      <c r="A32" s="47" t="s">
        <v>26</v>
      </c>
    </row>
    <row r="33" spans="1:1" ht="32.25" customHeight="1" x14ac:dyDescent="0.3">
      <c r="A33" s="45" t="s">
        <v>27</v>
      </c>
    </row>
    <row r="34" spans="1:1" ht="32.25" customHeight="1" x14ac:dyDescent="0.3">
      <c r="A34" s="44" t="s">
        <v>28</v>
      </c>
    </row>
    <row r="35" spans="1:1" ht="17.25" customHeight="1" x14ac:dyDescent="0.3">
      <c r="A35" s="47" t="s">
        <v>29</v>
      </c>
    </row>
    <row r="36" spans="1:1" ht="32.25" customHeight="1" x14ac:dyDescent="0.3">
      <c r="A36" s="45" t="s">
        <v>30</v>
      </c>
    </row>
    <row r="37" spans="1:1" ht="32.25" customHeight="1" x14ac:dyDescent="0.3">
      <c r="A37" s="45" t="s">
        <v>31</v>
      </c>
    </row>
    <row r="38" spans="1:1" ht="32.25" customHeight="1" x14ac:dyDescent="0.3">
      <c r="A38" s="45" t="s">
        <v>32</v>
      </c>
    </row>
    <row r="39" spans="1:1" ht="17.25" customHeight="1" x14ac:dyDescent="0.3">
      <c r="A39" s="44"/>
    </row>
    <row r="40" spans="1:1" ht="22.5" customHeight="1" x14ac:dyDescent="0.3">
      <c r="A40" s="42" t="s">
        <v>33</v>
      </c>
    </row>
    <row r="41" spans="1:1" ht="17.25" customHeight="1" x14ac:dyDescent="0.3">
      <c r="A41" s="51" t="s">
        <v>34</v>
      </c>
    </row>
    <row r="42" spans="1:1" ht="17.25" customHeight="1" x14ac:dyDescent="0.3">
      <c r="A42" s="48" t="s">
        <v>35</v>
      </c>
    </row>
    <row r="43" spans="1:1" ht="17.25" customHeight="1" x14ac:dyDescent="0.3">
      <c r="A43" s="46" t="s">
        <v>36</v>
      </c>
    </row>
    <row r="44" spans="1:1" ht="32.25" customHeight="1" x14ac:dyDescent="0.3">
      <c r="A44" s="46" t="s">
        <v>37</v>
      </c>
    </row>
    <row r="45" spans="1:1" ht="32.25" customHeight="1" x14ac:dyDescent="0.3">
      <c r="A45" s="46" t="s">
        <v>38</v>
      </c>
    </row>
    <row r="46" spans="1:1" ht="17.25" customHeight="1" x14ac:dyDescent="0.3">
      <c r="A46" s="49" t="s">
        <v>39</v>
      </c>
    </row>
    <row r="47" spans="1:1" ht="32.25" customHeight="1" x14ac:dyDescent="0.3">
      <c r="A47" s="45" t="s">
        <v>40</v>
      </c>
    </row>
    <row r="48" spans="1:1" ht="32.25" customHeight="1" x14ac:dyDescent="0.3">
      <c r="A48" s="45" t="s">
        <v>41</v>
      </c>
    </row>
    <row r="49" spans="1:1" ht="32.25" customHeight="1" x14ac:dyDescent="0.3">
      <c r="A49" s="46" t="s">
        <v>42</v>
      </c>
    </row>
    <row r="50" spans="1:1" ht="17.25" customHeight="1" x14ac:dyDescent="0.3">
      <c r="A50" s="46" t="s">
        <v>43</v>
      </c>
    </row>
    <row r="51" spans="1:1" ht="17.25" customHeight="1" x14ac:dyDescent="0.3">
      <c r="A51" s="46" t="s">
        <v>44</v>
      </c>
    </row>
    <row r="52" spans="1:1" ht="17.25" customHeight="1" x14ac:dyDescent="0.3">
      <c r="A52" s="46"/>
    </row>
    <row r="53" spans="1:1" ht="22.5" customHeight="1" x14ac:dyDescent="0.3">
      <c r="A53" s="42" t="s">
        <v>45</v>
      </c>
    </row>
    <row r="54" spans="1:1" ht="32.25" customHeight="1" x14ac:dyDescent="0.3">
      <c r="A54" s="105" t="s">
        <v>46</v>
      </c>
    </row>
    <row r="55" spans="1:1" ht="17.25" customHeight="1" x14ac:dyDescent="0.3">
      <c r="A55" s="50" t="s">
        <v>47</v>
      </c>
    </row>
    <row r="56" spans="1:1" ht="17.25" customHeight="1" x14ac:dyDescent="0.3">
      <c r="A56" s="51" t="s">
        <v>48</v>
      </c>
    </row>
    <row r="57" spans="1:1" ht="17.25" customHeight="1" x14ac:dyDescent="0.3">
      <c r="A57" s="66" t="s">
        <v>49</v>
      </c>
    </row>
    <row r="58" spans="1:1" ht="17.25" customHeight="1" x14ac:dyDescent="0.3">
      <c r="A58" s="52" t="s">
        <v>50</v>
      </c>
    </row>
    <row r="59" spans="1:1" x14ac:dyDescent="0.3"/>
    <row r="61" spans="1:1" hidden="1" x14ac:dyDescent="0.3">
      <c r="A61" s="53"/>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3" sqref="B3:F3"/>
    </sheetView>
  </sheetViews>
  <sheetFormatPr defaultColWidth="0" defaultRowHeight="12.5" zeroHeight="1" x14ac:dyDescent="0.25"/>
  <cols>
    <col min="1" max="1" width="35.6328125" customWidth="1"/>
    <col min="2" max="2" width="21.54296875" customWidth="1"/>
    <col min="3" max="3" width="33.54296875" customWidth="1"/>
    <col min="4" max="4" width="4.453125" customWidth="1"/>
    <col min="5" max="5" width="29" customWidth="1"/>
    <col min="6" max="6" width="19" customWidth="1"/>
    <col min="7" max="7" width="42" customWidth="1"/>
    <col min="8" max="11" width="9.36328125" hidden="1" customWidth="1"/>
    <col min="12" max="16384" width="9.36328125" hidden="1"/>
  </cols>
  <sheetData>
    <row r="1" spans="1:11" ht="26.25" customHeight="1" x14ac:dyDescent="0.25">
      <c r="A1" s="139" t="s">
        <v>51</v>
      </c>
      <c r="B1" s="139"/>
      <c r="C1" s="139"/>
      <c r="D1" s="139"/>
      <c r="E1" s="139"/>
      <c r="F1" s="139"/>
      <c r="G1" s="17"/>
      <c r="H1" s="17"/>
      <c r="I1" s="17"/>
      <c r="J1" s="17"/>
      <c r="K1" s="17"/>
    </row>
    <row r="2" spans="1:11" ht="21" customHeight="1" x14ac:dyDescent="0.25">
      <c r="A2" s="3" t="s">
        <v>52</v>
      </c>
      <c r="B2" s="140" t="s">
        <v>53</v>
      </c>
      <c r="C2" s="140"/>
      <c r="D2" s="140"/>
      <c r="E2" s="140"/>
      <c r="F2" s="140"/>
      <c r="G2" s="17"/>
      <c r="H2" s="17"/>
      <c r="I2" s="17"/>
      <c r="J2" s="17"/>
      <c r="K2" s="17"/>
    </row>
    <row r="3" spans="1:11" ht="21" customHeight="1" x14ac:dyDescent="0.25">
      <c r="A3" s="3" t="s">
        <v>54</v>
      </c>
      <c r="B3" s="140" t="s">
        <v>55</v>
      </c>
      <c r="C3" s="140"/>
      <c r="D3" s="140"/>
      <c r="E3" s="140"/>
      <c r="F3" s="140"/>
      <c r="G3" s="17"/>
      <c r="H3" s="17"/>
      <c r="I3" s="17"/>
      <c r="J3" s="17"/>
      <c r="K3" s="17"/>
    </row>
    <row r="4" spans="1:11" ht="21" customHeight="1" x14ac:dyDescent="0.25">
      <c r="A4" s="3" t="s">
        <v>56</v>
      </c>
      <c r="B4" s="141">
        <v>44743</v>
      </c>
      <c r="C4" s="141"/>
      <c r="D4" s="141"/>
      <c r="E4" s="141"/>
      <c r="F4" s="141"/>
      <c r="G4" s="17"/>
      <c r="H4" s="17"/>
      <c r="I4" s="17"/>
      <c r="J4" s="17"/>
      <c r="K4" s="17"/>
    </row>
    <row r="5" spans="1:11" ht="21" customHeight="1" x14ac:dyDescent="0.25">
      <c r="A5" s="3" t="s">
        <v>57</v>
      </c>
      <c r="B5" s="141">
        <v>45107</v>
      </c>
      <c r="C5" s="141"/>
      <c r="D5" s="141"/>
      <c r="E5" s="141"/>
      <c r="F5" s="141"/>
      <c r="G5" s="17"/>
      <c r="H5" s="17"/>
      <c r="I5" s="17"/>
      <c r="J5" s="17"/>
      <c r="K5" s="17"/>
    </row>
    <row r="6" spans="1:11" ht="21" customHeight="1" x14ac:dyDescent="0.25">
      <c r="A6" s="3" t="s">
        <v>58</v>
      </c>
      <c r="B6" s="138" t="str">
        <f>IF(AND(Travel!B7&lt;&gt;A30,Hospitality!B7&lt;&gt;A30,'All other expenses'!B7&lt;&gt;A30,'Gifts and benefits'!B7&lt;&gt;A30),A31,IF(AND(Travel!B7=A30,Hospitality!B7=A30,'All other expenses'!B7=A30,'Gifts and benefits'!B7=A30),A33,A32))</f>
        <v>Data and totals checked on all sheets</v>
      </c>
      <c r="C6" s="138"/>
      <c r="D6" s="138"/>
      <c r="E6" s="138"/>
      <c r="F6" s="138"/>
      <c r="G6" s="23"/>
      <c r="H6" s="17"/>
      <c r="I6" s="17"/>
      <c r="J6" s="17"/>
      <c r="K6" s="17"/>
    </row>
    <row r="7" spans="1:11" ht="21" customHeight="1" x14ac:dyDescent="0.25">
      <c r="A7" s="3" t="s">
        <v>59</v>
      </c>
      <c r="B7" s="137" t="s">
        <v>60</v>
      </c>
      <c r="C7" s="137"/>
      <c r="D7" s="137"/>
      <c r="E7" s="137"/>
      <c r="F7" s="137"/>
      <c r="G7" s="23"/>
      <c r="H7" s="17"/>
      <c r="I7" s="17"/>
      <c r="J7" s="17"/>
      <c r="K7" s="17"/>
    </row>
    <row r="8" spans="1:11" ht="21" customHeight="1" x14ac:dyDescent="0.25">
      <c r="A8" s="3" t="s">
        <v>61</v>
      </c>
      <c r="B8" s="134" t="s">
        <v>62</v>
      </c>
      <c r="C8" s="134" t="s">
        <v>63</v>
      </c>
      <c r="D8" s="134"/>
      <c r="E8" s="134"/>
      <c r="F8" s="134"/>
      <c r="G8" s="23"/>
      <c r="H8" s="17"/>
      <c r="I8" s="17"/>
      <c r="J8" s="17"/>
      <c r="K8" s="17"/>
    </row>
    <row r="9" spans="1:11" ht="66.75" customHeight="1" x14ac:dyDescent="0.25">
      <c r="A9" s="136" t="s">
        <v>64</v>
      </c>
      <c r="B9" s="136"/>
      <c r="C9" s="136"/>
      <c r="D9" s="136"/>
      <c r="E9" s="136"/>
      <c r="F9" s="136"/>
      <c r="G9" s="23"/>
      <c r="H9" s="17"/>
      <c r="I9" s="17"/>
      <c r="J9" s="17"/>
      <c r="K9" s="17"/>
    </row>
    <row r="10" spans="1:11" s="94" customFormat="1" ht="36" customHeight="1" x14ac:dyDescent="0.3">
      <c r="A10" s="88" t="s">
        <v>65</v>
      </c>
      <c r="B10" s="89" t="s">
        <v>66</v>
      </c>
      <c r="C10" s="89" t="s">
        <v>67</v>
      </c>
      <c r="D10" s="90"/>
      <c r="E10" s="91" t="s">
        <v>29</v>
      </c>
      <c r="F10" s="92" t="s">
        <v>68</v>
      </c>
      <c r="G10" s="93"/>
      <c r="H10" s="93"/>
      <c r="I10" s="93"/>
      <c r="J10" s="93"/>
      <c r="K10" s="93"/>
    </row>
    <row r="11" spans="1:11" ht="27.75" customHeight="1" x14ac:dyDescent="0.35">
      <c r="A11" s="8" t="s">
        <v>69</v>
      </c>
      <c r="B11" s="60">
        <f>B15+B16+B17</f>
        <v>28343.249999999996</v>
      </c>
      <c r="C11" s="67" t="str">
        <f>IF(Travel!B6="",A34,Travel!B6)</f>
        <v>Figures include GST (where applicable)</v>
      </c>
      <c r="D11" s="6"/>
      <c r="E11" s="8" t="s">
        <v>70</v>
      </c>
      <c r="F11" s="33">
        <f>'Gifts and benefits'!C25</f>
        <v>0</v>
      </c>
      <c r="G11" s="29"/>
      <c r="H11" s="29"/>
      <c r="I11" s="29"/>
      <c r="J11" s="29"/>
      <c r="K11" s="29"/>
    </row>
    <row r="12" spans="1:11" ht="27.75" customHeight="1" x14ac:dyDescent="0.35">
      <c r="A12" s="8" t="s">
        <v>24</v>
      </c>
      <c r="B12" s="60">
        <f>Hospitality!B25</f>
        <v>0</v>
      </c>
      <c r="C12" s="67" t="str">
        <f>IF(Hospitality!B6="",A34,Hospitality!B6)</f>
        <v>Figures include GST (where applicable)</v>
      </c>
      <c r="D12" s="6"/>
      <c r="E12" s="8" t="s">
        <v>71</v>
      </c>
      <c r="F12" s="33">
        <f>'Gifts and benefits'!C26</f>
        <v>0</v>
      </c>
      <c r="G12" s="29"/>
      <c r="H12" s="29"/>
      <c r="I12" s="29"/>
      <c r="J12" s="29"/>
      <c r="K12" s="29"/>
    </row>
    <row r="13" spans="1:11" ht="27.75" customHeight="1" x14ac:dyDescent="0.25">
      <c r="A13" s="8" t="s">
        <v>72</v>
      </c>
      <c r="B13" s="60">
        <f>'All other expenses'!B25</f>
        <v>1643.35</v>
      </c>
      <c r="C13" s="67" t="str">
        <f>IF('All other expenses'!B6="",A34,'All other expenses'!B6)</f>
        <v>Figures include GST (where applicable)</v>
      </c>
      <c r="D13" s="6"/>
      <c r="E13" s="8" t="s">
        <v>73</v>
      </c>
      <c r="F13" s="33">
        <f>'Gifts and benefits'!C27</f>
        <v>0</v>
      </c>
      <c r="G13" s="17"/>
      <c r="H13" s="17"/>
      <c r="I13" s="17"/>
      <c r="J13" s="17"/>
      <c r="K13" s="17"/>
    </row>
    <row r="14" spans="1:11" ht="12.75" customHeight="1" x14ac:dyDescent="0.25">
      <c r="A14" s="7"/>
      <c r="B14" s="61"/>
      <c r="C14" s="68"/>
      <c r="D14" s="34"/>
      <c r="E14" s="6"/>
      <c r="F14" s="35"/>
      <c r="G14" s="17"/>
      <c r="H14" s="17"/>
      <c r="I14" s="17"/>
      <c r="J14" s="17"/>
      <c r="K14" s="17"/>
    </row>
    <row r="15" spans="1:11" ht="27.75" customHeight="1" x14ac:dyDescent="0.25">
      <c r="A15" s="9" t="s">
        <v>74</v>
      </c>
      <c r="B15" s="62">
        <f>Travel!B30</f>
        <v>7366.9100000000008</v>
      </c>
      <c r="C15" s="69" t="str">
        <f>C11</f>
        <v>Figures include GST (where applicable)</v>
      </c>
      <c r="D15" s="6"/>
      <c r="E15" s="6"/>
      <c r="F15" s="35"/>
      <c r="G15" s="17"/>
      <c r="H15" s="17"/>
      <c r="I15" s="17"/>
      <c r="J15" s="17"/>
      <c r="K15" s="17"/>
    </row>
    <row r="16" spans="1:11" ht="27.75" customHeight="1" x14ac:dyDescent="0.25">
      <c r="A16" s="9" t="s">
        <v>75</v>
      </c>
      <c r="B16" s="62">
        <f>Travel!B189</f>
        <v>20941.239999999998</v>
      </c>
      <c r="C16" s="69" t="str">
        <f>C11</f>
        <v>Figures include GST (where applicable)</v>
      </c>
      <c r="D16" s="36"/>
      <c r="E16" s="6"/>
      <c r="F16" s="37"/>
      <c r="G16" s="17"/>
      <c r="H16" s="17"/>
      <c r="I16" s="17"/>
      <c r="J16" s="17"/>
      <c r="K16" s="17"/>
    </row>
    <row r="17" spans="1:11" ht="27.75" customHeight="1" x14ac:dyDescent="0.25">
      <c r="A17" s="9" t="s">
        <v>76</v>
      </c>
      <c r="B17" s="62">
        <f>Travel!B199</f>
        <v>35.1</v>
      </c>
      <c r="C17" s="69" t="str">
        <f>C11</f>
        <v>Figures include GST (where applicable)</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77</v>
      </c>
      <c r="B19" s="19"/>
      <c r="C19" s="17"/>
      <c r="D19" s="17"/>
      <c r="E19" s="17"/>
      <c r="F19" s="17"/>
      <c r="G19" s="17"/>
      <c r="H19" s="17"/>
      <c r="I19" s="17"/>
      <c r="J19" s="17"/>
      <c r="K19" s="17"/>
    </row>
    <row r="20" spans="1:11" x14ac:dyDescent="0.25">
      <c r="A20" s="20" t="s">
        <v>78</v>
      </c>
      <c r="D20" s="17"/>
      <c r="E20" s="17"/>
      <c r="F20" s="17"/>
      <c r="G20" s="17"/>
      <c r="H20" s="17"/>
      <c r="I20" s="17"/>
      <c r="J20" s="17"/>
      <c r="K20" s="17"/>
    </row>
    <row r="21" spans="1:11" ht="12.65" customHeight="1" x14ac:dyDescent="0.25">
      <c r="A21" s="20" t="s">
        <v>79</v>
      </c>
      <c r="D21" s="17"/>
      <c r="E21" s="17"/>
      <c r="F21" s="17"/>
      <c r="G21" s="17"/>
      <c r="H21" s="17"/>
      <c r="I21" s="17"/>
      <c r="J21" s="17"/>
      <c r="K21" s="17"/>
    </row>
    <row r="22" spans="1:11" ht="12.65" customHeight="1" x14ac:dyDescent="0.25">
      <c r="A22" s="20" t="s">
        <v>80</v>
      </c>
      <c r="D22" s="17"/>
      <c r="E22" s="17"/>
      <c r="F22" s="17"/>
      <c r="G22" s="17"/>
      <c r="H22" s="17"/>
      <c r="I22" s="17"/>
      <c r="J22" s="17"/>
      <c r="K22" s="17"/>
    </row>
    <row r="23" spans="1:11" ht="12.65" customHeight="1" x14ac:dyDescent="0.25">
      <c r="A23" s="20" t="s">
        <v>81</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82</v>
      </c>
      <c r="B25" s="13"/>
      <c r="C25" s="13"/>
      <c r="D25" s="13"/>
      <c r="E25" s="13"/>
      <c r="F25" s="13"/>
      <c r="G25" s="17"/>
      <c r="H25" s="17"/>
      <c r="I25" s="17"/>
      <c r="J25" s="17"/>
      <c r="K25" s="17"/>
    </row>
    <row r="26" spans="1:11" ht="12.75" hidden="1" customHeight="1" x14ac:dyDescent="0.25">
      <c r="A26" s="11" t="s">
        <v>83</v>
      </c>
      <c r="B26" s="4"/>
      <c r="C26" s="4"/>
      <c r="D26" s="11"/>
      <c r="E26" s="11"/>
      <c r="F26" s="11"/>
      <c r="G26" s="17"/>
      <c r="H26" s="17"/>
      <c r="I26" s="17"/>
      <c r="J26" s="17"/>
      <c r="K26" s="17"/>
    </row>
    <row r="27" spans="1:11" hidden="1" x14ac:dyDescent="0.25">
      <c r="A27" s="10" t="s">
        <v>84</v>
      </c>
      <c r="B27" s="10"/>
      <c r="C27" s="10"/>
      <c r="D27" s="10"/>
      <c r="E27" s="10"/>
      <c r="F27" s="10"/>
      <c r="G27" s="17"/>
      <c r="H27" s="17"/>
      <c r="I27" s="17"/>
      <c r="J27" s="17"/>
      <c r="K27" s="17"/>
    </row>
    <row r="28" spans="1:11" hidden="1" x14ac:dyDescent="0.25">
      <c r="A28" s="10" t="s">
        <v>85</v>
      </c>
      <c r="B28" s="10"/>
      <c r="C28" s="10"/>
      <c r="D28" s="10"/>
      <c r="E28" s="10"/>
      <c r="F28" s="10"/>
      <c r="G28" s="17"/>
      <c r="H28" s="17"/>
      <c r="I28" s="17"/>
      <c r="J28" s="17"/>
      <c r="K28" s="17"/>
    </row>
    <row r="29" spans="1:11" hidden="1" x14ac:dyDescent="0.25">
      <c r="A29" s="11" t="s">
        <v>86</v>
      </c>
      <c r="B29" s="11"/>
      <c r="C29" s="11"/>
      <c r="D29" s="11"/>
      <c r="E29" s="11"/>
      <c r="F29" s="11"/>
      <c r="G29" s="17"/>
      <c r="H29" s="17"/>
      <c r="I29" s="17"/>
      <c r="J29" s="17"/>
      <c r="K29" s="17"/>
    </row>
    <row r="30" spans="1:11" hidden="1" x14ac:dyDescent="0.25">
      <c r="A30" s="11" t="s">
        <v>87</v>
      </c>
      <c r="B30" s="11"/>
      <c r="C30" s="11"/>
      <c r="D30" s="11"/>
      <c r="E30" s="11"/>
      <c r="F30" s="11"/>
      <c r="G30" s="17"/>
      <c r="H30" s="17"/>
      <c r="I30" s="17"/>
      <c r="J30" s="17"/>
      <c r="K30" s="17"/>
    </row>
    <row r="31" spans="1:11" hidden="1" x14ac:dyDescent="0.25">
      <c r="A31" s="10" t="s">
        <v>88</v>
      </c>
      <c r="B31" s="10"/>
      <c r="C31" s="10"/>
      <c r="D31" s="10"/>
      <c r="E31" s="10"/>
      <c r="F31" s="10"/>
      <c r="G31" s="17"/>
      <c r="H31" s="17"/>
      <c r="I31" s="17"/>
      <c r="J31" s="17"/>
      <c r="K31" s="17"/>
    </row>
    <row r="32" spans="1:11" hidden="1" x14ac:dyDescent="0.25">
      <c r="A32" s="10" t="s">
        <v>89</v>
      </c>
      <c r="B32" s="10"/>
      <c r="C32" s="10"/>
      <c r="D32" s="10"/>
      <c r="E32" s="10"/>
      <c r="F32" s="10"/>
      <c r="G32" s="17"/>
      <c r="H32" s="17"/>
      <c r="I32" s="17"/>
      <c r="J32" s="17"/>
      <c r="K32" s="17"/>
    </row>
    <row r="33" spans="1:11" hidden="1" x14ac:dyDescent="0.25">
      <c r="A33" s="10" t="s">
        <v>90</v>
      </c>
      <c r="B33" s="10"/>
      <c r="C33" s="10"/>
      <c r="D33" s="10"/>
      <c r="E33" s="10"/>
      <c r="F33" s="10"/>
      <c r="G33" s="17"/>
      <c r="H33" s="17"/>
      <c r="I33" s="17"/>
      <c r="J33" s="17"/>
      <c r="K33" s="17"/>
    </row>
    <row r="34" spans="1:11" hidden="1" x14ac:dyDescent="0.25">
      <c r="A34" s="11" t="s">
        <v>91</v>
      </c>
      <c r="B34" s="11"/>
      <c r="C34" s="11"/>
      <c r="D34" s="11"/>
      <c r="E34" s="11"/>
      <c r="F34" s="11"/>
      <c r="G34" s="17"/>
      <c r="H34" s="17"/>
      <c r="I34" s="17"/>
      <c r="J34" s="17"/>
      <c r="K34" s="17"/>
    </row>
    <row r="35" spans="1:11" hidden="1" x14ac:dyDescent="0.25">
      <c r="A35" s="11" t="s">
        <v>92</v>
      </c>
      <c r="B35" s="11"/>
      <c r="C35" s="11"/>
      <c r="D35" s="11"/>
      <c r="E35" s="11"/>
      <c r="F35" s="11"/>
      <c r="G35" s="17"/>
      <c r="H35" s="17"/>
      <c r="I35" s="17"/>
      <c r="J35" s="17"/>
      <c r="K35" s="17"/>
    </row>
    <row r="36" spans="1:11" hidden="1" x14ac:dyDescent="0.25">
      <c r="A36" s="10" t="s">
        <v>93</v>
      </c>
      <c r="B36" s="64"/>
      <c r="C36" s="64"/>
      <c r="D36" s="64"/>
      <c r="E36" s="64"/>
      <c r="F36" s="64"/>
      <c r="G36" s="17"/>
      <c r="H36" s="17"/>
      <c r="I36" s="17"/>
      <c r="J36" s="17"/>
      <c r="K36" s="17"/>
    </row>
    <row r="37" spans="1:11" hidden="1" x14ac:dyDescent="0.25">
      <c r="A37" s="10" t="s">
        <v>60</v>
      </c>
      <c r="B37" s="64"/>
      <c r="C37" s="64"/>
      <c r="D37" s="64"/>
      <c r="E37" s="64"/>
      <c r="F37" s="64"/>
      <c r="G37" s="17"/>
      <c r="H37" s="17"/>
      <c r="I37" s="17"/>
      <c r="J37" s="17"/>
      <c r="K37" s="17"/>
    </row>
    <row r="38" spans="1:11" hidden="1" x14ac:dyDescent="0.25">
      <c r="A38" s="10" t="s">
        <v>94</v>
      </c>
      <c r="B38" s="64"/>
      <c r="C38" s="64"/>
      <c r="D38" s="64"/>
      <c r="E38" s="64"/>
      <c r="F38" s="64"/>
      <c r="G38" s="17"/>
      <c r="H38" s="17"/>
      <c r="I38" s="17"/>
      <c r="J38" s="17"/>
      <c r="K38" s="17"/>
    </row>
    <row r="39" spans="1:11" hidden="1" x14ac:dyDescent="0.25">
      <c r="A39" s="11" t="s">
        <v>95</v>
      </c>
      <c r="B39" s="4"/>
      <c r="C39" s="4"/>
      <c r="D39" s="4"/>
      <c r="E39" s="4"/>
      <c r="F39" s="4"/>
      <c r="G39" s="17"/>
      <c r="H39" s="17"/>
      <c r="I39" s="17"/>
      <c r="J39" s="17"/>
      <c r="K39" s="17"/>
    </row>
    <row r="40" spans="1:11" hidden="1" x14ac:dyDescent="0.25">
      <c r="A40" s="4" t="s">
        <v>96</v>
      </c>
      <c r="B40" s="4"/>
      <c r="C40" s="4"/>
      <c r="D40" s="4"/>
      <c r="E40" s="4"/>
      <c r="F40" s="4"/>
      <c r="G40" s="17"/>
      <c r="H40" s="17"/>
      <c r="I40" s="17"/>
      <c r="J40" s="17"/>
      <c r="K40" s="17"/>
    </row>
    <row r="41" spans="1:11" hidden="1" x14ac:dyDescent="0.25">
      <c r="A41" s="4" t="s">
        <v>97</v>
      </c>
      <c r="B41" s="4"/>
      <c r="C41" s="4"/>
      <c r="D41" s="4"/>
      <c r="E41" s="4"/>
      <c r="F41" s="4"/>
      <c r="G41" s="17"/>
      <c r="H41" s="17"/>
      <c r="I41" s="17"/>
      <c r="J41" s="17"/>
      <c r="K41" s="17"/>
    </row>
    <row r="42" spans="1:11" hidden="1" x14ac:dyDescent="0.25">
      <c r="A42" s="4" t="s">
        <v>98</v>
      </c>
      <c r="B42" s="4"/>
      <c r="C42" s="4"/>
      <c r="D42" s="4"/>
      <c r="E42" s="4"/>
      <c r="F42" s="4"/>
      <c r="G42" s="17"/>
      <c r="H42" s="17"/>
      <c r="I42" s="17"/>
      <c r="J42" s="17"/>
      <c r="K42" s="17"/>
    </row>
    <row r="43" spans="1:11" hidden="1" x14ac:dyDescent="0.25">
      <c r="A43" s="4" t="s">
        <v>99</v>
      </c>
      <c r="B43" s="4"/>
      <c r="C43" s="4"/>
      <c r="D43" s="4"/>
      <c r="E43" s="4"/>
      <c r="F43" s="4"/>
      <c r="G43" s="17"/>
      <c r="H43" s="17"/>
      <c r="I43" s="17"/>
      <c r="J43" s="17"/>
      <c r="K43" s="17"/>
    </row>
    <row r="44" spans="1:11" hidden="1" x14ac:dyDescent="0.25">
      <c r="A44" s="4" t="s">
        <v>100</v>
      </c>
      <c r="B44" s="4"/>
      <c r="C44" s="4"/>
      <c r="D44" s="4"/>
      <c r="E44" s="4"/>
      <c r="F44" s="4"/>
      <c r="G44" s="17"/>
      <c r="H44" s="17"/>
      <c r="I44" s="17"/>
      <c r="J44" s="17"/>
      <c r="K44" s="17"/>
    </row>
    <row r="45" spans="1:11" hidden="1" x14ac:dyDescent="0.25">
      <c r="A45" s="65" t="s">
        <v>101</v>
      </c>
      <c r="B45" s="64"/>
      <c r="C45" s="64"/>
      <c r="D45" s="64"/>
      <c r="E45" s="64"/>
      <c r="F45" s="64"/>
      <c r="G45" s="17"/>
      <c r="H45" s="17"/>
      <c r="I45" s="17"/>
      <c r="J45" s="17"/>
      <c r="K45" s="17"/>
    </row>
    <row r="46" spans="1:11" hidden="1" x14ac:dyDescent="0.25">
      <c r="A46" s="64" t="s">
        <v>102</v>
      </c>
      <c r="B46" s="64"/>
      <c r="C46" s="64"/>
      <c r="D46" s="64"/>
      <c r="E46" s="64"/>
      <c r="F46" s="64"/>
      <c r="G46" s="17"/>
      <c r="H46" s="17"/>
      <c r="I46" s="17"/>
      <c r="J46" s="17"/>
      <c r="K46" s="17"/>
    </row>
    <row r="47" spans="1:11" hidden="1" x14ac:dyDescent="0.25">
      <c r="A47" s="38">
        <v>-20000</v>
      </c>
      <c r="B47" s="4"/>
      <c r="C47" s="4"/>
      <c r="D47" s="4"/>
      <c r="E47" s="4"/>
      <c r="F47" s="4"/>
      <c r="G47" s="17"/>
      <c r="H47" s="17"/>
      <c r="I47" s="17"/>
      <c r="J47" s="17"/>
      <c r="K47" s="17"/>
    </row>
    <row r="48" spans="1:11" ht="25" hidden="1" x14ac:dyDescent="0.25">
      <c r="A48" s="82" t="s">
        <v>103</v>
      </c>
      <c r="B48" s="64"/>
      <c r="C48" s="64"/>
      <c r="D48" s="64"/>
      <c r="E48" s="64"/>
      <c r="F48" s="64"/>
      <c r="G48" s="17"/>
      <c r="H48" s="17"/>
      <c r="I48" s="17"/>
      <c r="J48" s="17"/>
      <c r="K48" s="17"/>
    </row>
    <row r="49" spans="1:11" ht="25" hidden="1" x14ac:dyDescent="0.25">
      <c r="A49" s="82" t="s">
        <v>104</v>
      </c>
      <c r="B49" s="64"/>
      <c r="C49" s="64"/>
      <c r="D49" s="64"/>
      <c r="E49" s="64"/>
      <c r="F49" s="64"/>
      <c r="G49" s="17"/>
      <c r="H49" s="17"/>
      <c r="I49" s="17"/>
      <c r="J49" s="17"/>
      <c r="K49" s="17"/>
    </row>
    <row r="50" spans="1:11" ht="25" hidden="1" x14ac:dyDescent="0.25">
      <c r="A50" s="83" t="s">
        <v>105</v>
      </c>
      <c r="B50" s="4"/>
      <c r="C50" s="4"/>
      <c r="D50" s="4"/>
      <c r="E50" s="4"/>
      <c r="F50" s="4"/>
      <c r="G50" s="17"/>
      <c r="H50" s="17"/>
      <c r="I50" s="17"/>
      <c r="J50" s="17"/>
      <c r="K50" s="17"/>
    </row>
    <row r="51" spans="1:11" ht="25" hidden="1" x14ac:dyDescent="0.25">
      <c r="A51" s="83" t="s">
        <v>106</v>
      </c>
      <c r="B51" s="4"/>
      <c r="C51" s="4"/>
      <c r="D51" s="4"/>
      <c r="E51" s="4"/>
      <c r="F51" s="4"/>
      <c r="G51" s="17"/>
      <c r="H51" s="17"/>
      <c r="I51" s="17"/>
      <c r="J51" s="17"/>
      <c r="K51" s="17"/>
    </row>
    <row r="52" spans="1:11" ht="37.5" hidden="1" x14ac:dyDescent="0.3">
      <c r="A52" s="83" t="s">
        <v>107</v>
      </c>
      <c r="B52" s="75"/>
      <c r="C52" s="75"/>
      <c r="D52" s="75"/>
      <c r="E52" s="11"/>
      <c r="F52" s="11"/>
      <c r="G52" s="17"/>
      <c r="H52" s="17"/>
      <c r="I52" s="17"/>
      <c r="J52" s="17"/>
      <c r="K52" s="17"/>
    </row>
    <row r="53" spans="1:11" ht="13" hidden="1" x14ac:dyDescent="0.3">
      <c r="A53" s="80" t="s">
        <v>108</v>
      </c>
      <c r="B53" s="74"/>
      <c r="C53" s="74"/>
      <c r="D53" s="74"/>
      <c r="E53" s="10"/>
      <c r="F53" s="10" t="b">
        <v>1</v>
      </c>
      <c r="G53" s="17"/>
      <c r="H53" s="17"/>
      <c r="I53" s="17"/>
      <c r="J53" s="17"/>
      <c r="K53" s="17"/>
    </row>
    <row r="54" spans="1:11" ht="13" hidden="1" x14ac:dyDescent="0.3">
      <c r="A54" s="81" t="s">
        <v>109</v>
      </c>
      <c r="B54" s="80"/>
      <c r="C54" s="80"/>
      <c r="D54" s="80"/>
      <c r="E54" s="10"/>
      <c r="F54" s="10" t="b">
        <v>0</v>
      </c>
      <c r="G54" s="17"/>
      <c r="H54" s="17"/>
      <c r="I54" s="17"/>
      <c r="J54" s="17"/>
      <c r="K54" s="17"/>
    </row>
    <row r="55" spans="1:11" ht="13" hidden="1" x14ac:dyDescent="0.25">
      <c r="A55" s="84"/>
      <c r="B55" s="76">
        <f>COUNT(Travel!B12:B29)</f>
        <v>13</v>
      </c>
      <c r="C55" s="76"/>
      <c r="D55" s="76">
        <f>COUNTIF(Travel!D12:D29,"*")</f>
        <v>13</v>
      </c>
      <c r="E55" s="77"/>
      <c r="F55" s="77" t="b">
        <f>MIN(B55,D55)=MAX(B55,D55)</f>
        <v>1</v>
      </c>
      <c r="G55" s="17"/>
      <c r="H55" s="17"/>
      <c r="I55" s="17"/>
      <c r="J55" s="17"/>
      <c r="K55" s="17"/>
    </row>
    <row r="56" spans="1:11" ht="13" hidden="1" x14ac:dyDescent="0.25">
      <c r="A56" s="84" t="s">
        <v>110</v>
      </c>
      <c r="B56" s="76">
        <f>COUNT(Travel!B34:B188)</f>
        <v>131</v>
      </c>
      <c r="C56" s="76"/>
      <c r="D56" s="76">
        <f>COUNTIF(Travel!D34:D188,"*")</f>
        <v>131</v>
      </c>
      <c r="E56" s="77"/>
      <c r="F56" s="77" t="b">
        <f>MIN(B56,D56)=MAX(B56,D56)</f>
        <v>1</v>
      </c>
    </row>
    <row r="57" spans="1:11" ht="13" hidden="1" x14ac:dyDescent="0.3">
      <c r="A57" s="85"/>
      <c r="B57" s="76">
        <f>COUNT(Travel!B193:B198)</f>
        <v>2</v>
      </c>
      <c r="C57" s="76"/>
      <c r="D57" s="76">
        <f>COUNTIF(Travel!D193:D198,"*")</f>
        <v>2</v>
      </c>
      <c r="E57" s="77"/>
      <c r="F57" s="77" t="b">
        <f>MIN(B57,D57)=MAX(B57,D57)</f>
        <v>1</v>
      </c>
    </row>
    <row r="58" spans="1:11" ht="13" hidden="1" x14ac:dyDescent="0.3">
      <c r="A58" s="86" t="s">
        <v>111</v>
      </c>
      <c r="B58" s="78">
        <f>COUNT(Hospitality!B11:B24)</f>
        <v>0</v>
      </c>
      <c r="C58" s="78"/>
      <c r="D58" s="78">
        <f>COUNTIF(Hospitality!D11:D24,"*")</f>
        <v>0</v>
      </c>
      <c r="E58" s="79"/>
      <c r="F58" s="79" t="b">
        <f>MIN(B58,D58)=MAX(B58,D58)</f>
        <v>1</v>
      </c>
    </row>
    <row r="59" spans="1:11" ht="13" hidden="1" x14ac:dyDescent="0.3">
      <c r="A59" s="87" t="s">
        <v>112</v>
      </c>
      <c r="B59" s="77">
        <f>COUNT('All other expenses'!B11:B24)</f>
        <v>3</v>
      </c>
      <c r="C59" s="77"/>
      <c r="D59" s="77">
        <f>COUNTIF('All other expenses'!D11:D24,"*")</f>
        <v>3</v>
      </c>
      <c r="E59" s="77"/>
      <c r="F59" s="77" t="b">
        <f>MIN(B59,D59)=MAX(B59,D59)</f>
        <v>1</v>
      </c>
    </row>
    <row r="60" spans="1:11" ht="13" hidden="1" x14ac:dyDescent="0.3">
      <c r="A60" s="86" t="s">
        <v>113</v>
      </c>
      <c r="B60" s="78">
        <f>COUNTIF('Gifts and benefits'!B11:B24,"*")</f>
        <v>0</v>
      </c>
      <c r="C60" s="78">
        <f>COUNTIF('Gifts and benefits'!C11:C24,"*")</f>
        <v>0</v>
      </c>
      <c r="D60" s="78"/>
      <c r="E60" s="78">
        <f>COUNTA('Gifts and benefits'!E11:E24)</f>
        <v>0</v>
      </c>
      <c r="F60" s="79" t="b">
        <f>MIN(B60,C60,E60)=MAX(B60,C60,E60)</f>
        <v>1</v>
      </c>
    </row>
    <row r="61" spans="1:11" x14ac:dyDescent="0.25"/>
  </sheetData>
  <sheetProtection sheet="1" formatCells="0" insertRows="0" deleteRows="0"/>
  <mergeCells count="8">
    <mergeCell ref="A9:F9"/>
    <mergeCell ref="B7:F7"/>
    <mergeCell ref="B6:F6"/>
    <mergeCell ref="A1:F1"/>
    <mergeCell ref="B2:F2"/>
    <mergeCell ref="B3:F3"/>
    <mergeCell ref="B4:F4"/>
    <mergeCell ref="B5:F5"/>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289"/>
  <sheetViews>
    <sheetView topLeftCell="A168" zoomScaleNormal="100" workbookViewId="0">
      <selection activeCell="C180" sqref="C180"/>
    </sheetView>
  </sheetViews>
  <sheetFormatPr defaultColWidth="0" defaultRowHeight="12.5" zeroHeight="1" x14ac:dyDescent="0.25"/>
  <cols>
    <col min="1" max="1" width="35.6328125" customWidth="1"/>
    <col min="2" max="2" width="14.36328125" customWidth="1"/>
    <col min="3" max="3" width="71.453125" customWidth="1"/>
    <col min="4" max="4" width="50" customWidth="1"/>
    <col min="5" max="5" width="21.453125" customWidth="1"/>
    <col min="6" max="6" width="37.54296875" customWidth="1"/>
    <col min="7" max="9" width="9.36328125" hidden="1" customWidth="1"/>
    <col min="10" max="13" width="0" hidden="1" customWidth="1"/>
    <col min="14" max="16384" width="9.36328125" hidden="1"/>
  </cols>
  <sheetData>
    <row r="1" spans="1:6" ht="26.25" customHeight="1" x14ac:dyDescent="0.25">
      <c r="A1" s="139" t="s">
        <v>114</v>
      </c>
      <c r="B1" s="139"/>
      <c r="C1" s="139"/>
      <c r="D1" s="139"/>
      <c r="E1" s="139"/>
      <c r="F1" s="17"/>
    </row>
    <row r="2" spans="1:6" ht="21" customHeight="1" x14ac:dyDescent="0.25">
      <c r="A2" s="3" t="s">
        <v>52</v>
      </c>
      <c r="B2" s="143" t="str">
        <f>'Summary and sign-off'!B2:F2</f>
        <v>Serious Fraud Office</v>
      </c>
      <c r="C2" s="143"/>
      <c r="D2" s="143"/>
      <c r="E2" s="143"/>
      <c r="F2" s="17"/>
    </row>
    <row r="3" spans="1:6" ht="21" customHeight="1" x14ac:dyDescent="0.25">
      <c r="A3" s="3" t="s">
        <v>115</v>
      </c>
      <c r="B3" s="143" t="str">
        <f>'Summary and sign-off'!B3:F3</f>
        <v>Karen Chang</v>
      </c>
      <c r="C3" s="143"/>
      <c r="D3" s="143"/>
      <c r="E3" s="143"/>
      <c r="F3" s="17"/>
    </row>
    <row r="4" spans="1:6" ht="21" customHeight="1" x14ac:dyDescent="0.25">
      <c r="A4" s="3" t="s">
        <v>116</v>
      </c>
      <c r="B4" s="143">
        <f>'Summary and sign-off'!B4:F4</f>
        <v>44743</v>
      </c>
      <c r="C4" s="143"/>
      <c r="D4" s="143"/>
      <c r="E4" s="143"/>
      <c r="F4" s="17"/>
    </row>
    <row r="5" spans="1:6" ht="21" customHeight="1" x14ac:dyDescent="0.25">
      <c r="A5" s="3" t="s">
        <v>117</v>
      </c>
      <c r="B5" s="143">
        <f>'Summary and sign-off'!B5:F5</f>
        <v>45107</v>
      </c>
      <c r="C5" s="143"/>
      <c r="D5" s="143"/>
      <c r="E5" s="143"/>
      <c r="F5" s="17"/>
    </row>
    <row r="6" spans="1:6" ht="21" customHeight="1" x14ac:dyDescent="0.25">
      <c r="A6" s="3" t="s">
        <v>118</v>
      </c>
      <c r="B6" s="142" t="s">
        <v>84</v>
      </c>
      <c r="C6" s="142"/>
      <c r="D6" s="142"/>
      <c r="E6" s="142"/>
      <c r="F6" s="17"/>
    </row>
    <row r="7" spans="1:6" ht="21" customHeight="1" x14ac:dyDescent="0.25">
      <c r="A7" s="3" t="s">
        <v>58</v>
      </c>
      <c r="B7" s="142" t="s">
        <v>87</v>
      </c>
      <c r="C7" s="142"/>
      <c r="D7" s="142"/>
      <c r="E7" s="142"/>
      <c r="F7" s="17"/>
    </row>
    <row r="8" spans="1:6" ht="36" customHeight="1" x14ac:dyDescent="0.3">
      <c r="A8" s="146" t="s">
        <v>119</v>
      </c>
      <c r="B8" s="147"/>
      <c r="C8" s="147"/>
      <c r="D8" s="147"/>
      <c r="E8" s="147"/>
      <c r="F8" s="19"/>
    </row>
    <row r="9" spans="1:6" ht="36" customHeight="1" x14ac:dyDescent="0.3">
      <c r="A9" s="148" t="s">
        <v>120</v>
      </c>
      <c r="B9" s="149"/>
      <c r="C9" s="149"/>
      <c r="D9" s="149"/>
      <c r="E9" s="149"/>
      <c r="F9" s="19"/>
    </row>
    <row r="10" spans="1:6" ht="24.75" customHeight="1" x14ac:dyDescent="0.35">
      <c r="A10" s="145" t="s">
        <v>121</v>
      </c>
      <c r="B10" s="150"/>
      <c r="C10" s="145"/>
      <c r="D10" s="145"/>
      <c r="E10" s="145"/>
      <c r="F10" s="29"/>
    </row>
    <row r="11" spans="1:6" ht="27" customHeight="1" x14ac:dyDescent="0.25">
      <c r="A11" s="24" t="s">
        <v>122</v>
      </c>
      <c r="B11" s="24" t="s">
        <v>123</v>
      </c>
      <c r="C11" s="24" t="s">
        <v>124</v>
      </c>
      <c r="D11" s="24" t="s">
        <v>125</v>
      </c>
      <c r="E11" s="24" t="s">
        <v>126</v>
      </c>
      <c r="F11" s="30"/>
    </row>
    <row r="12" spans="1:6" s="2" customFormat="1" hidden="1" x14ac:dyDescent="0.25">
      <c r="A12" s="96"/>
      <c r="B12" s="97"/>
      <c r="C12" s="98"/>
      <c r="D12" s="98"/>
      <c r="E12" s="99"/>
      <c r="F12" s="1"/>
    </row>
    <row r="13" spans="1:6" s="2" customFormat="1" x14ac:dyDescent="0.25">
      <c r="A13" s="121" t="s">
        <v>127</v>
      </c>
      <c r="B13" s="122">
        <v>960.59</v>
      </c>
      <c r="C13" s="123" t="s">
        <v>128</v>
      </c>
      <c r="D13" s="123" t="s">
        <v>129</v>
      </c>
      <c r="E13" s="124" t="s">
        <v>130</v>
      </c>
      <c r="F13" s="1"/>
    </row>
    <row r="14" spans="1:6" s="2" customFormat="1" x14ac:dyDescent="0.25">
      <c r="A14" s="125"/>
      <c r="B14" s="122">
        <v>939.19</v>
      </c>
      <c r="C14" s="123"/>
      <c r="D14" s="123" t="s">
        <v>131</v>
      </c>
      <c r="E14" s="124"/>
      <c r="F14" s="1"/>
    </row>
    <row r="15" spans="1:6" s="2" customFormat="1" x14ac:dyDescent="0.25">
      <c r="A15" s="125"/>
      <c r="B15" s="122">
        <v>86.3</v>
      </c>
      <c r="C15" s="123"/>
      <c r="D15" s="123" t="s">
        <v>243</v>
      </c>
      <c r="E15" s="124"/>
      <c r="F15" s="1"/>
    </row>
    <row r="16" spans="1:6" s="2" customFormat="1" x14ac:dyDescent="0.25">
      <c r="A16" s="125"/>
      <c r="B16" s="122">
        <v>85.9</v>
      </c>
      <c r="C16" s="123"/>
      <c r="D16" s="123" t="s">
        <v>132</v>
      </c>
      <c r="E16" s="124"/>
      <c r="F16" s="1"/>
    </row>
    <row r="17" spans="1:6" s="2" customFormat="1" x14ac:dyDescent="0.25">
      <c r="A17" s="125"/>
      <c r="B17" s="122">
        <v>86.62</v>
      </c>
      <c r="C17" s="123"/>
      <c r="D17" s="123" t="s">
        <v>237</v>
      </c>
      <c r="E17" s="124"/>
      <c r="F17" s="1"/>
    </row>
    <row r="18" spans="1:6" s="2" customFormat="1" x14ac:dyDescent="0.25">
      <c r="A18" s="125"/>
      <c r="B18" s="122">
        <v>95.9</v>
      </c>
      <c r="C18" s="123"/>
      <c r="D18" s="123" t="s">
        <v>133</v>
      </c>
      <c r="E18" s="124"/>
      <c r="F18" s="1"/>
    </row>
    <row r="19" spans="1:6" s="2" customFormat="1" x14ac:dyDescent="0.25">
      <c r="A19" s="125"/>
      <c r="B19" s="122"/>
      <c r="C19" s="123"/>
      <c r="D19" s="123"/>
      <c r="E19" s="124"/>
      <c r="F19" s="1"/>
    </row>
    <row r="20" spans="1:6" s="2" customFormat="1" x14ac:dyDescent="0.25">
      <c r="A20" s="121" t="s">
        <v>134</v>
      </c>
      <c r="B20" s="122">
        <v>14074.79</v>
      </c>
      <c r="C20" s="123" t="s">
        <v>135</v>
      </c>
      <c r="D20" s="123" t="s">
        <v>129</v>
      </c>
      <c r="E20" s="124" t="s">
        <v>136</v>
      </c>
      <c r="F20" s="1"/>
    </row>
    <row r="21" spans="1:6" s="2" customFormat="1" x14ac:dyDescent="0.25">
      <c r="A21" s="125"/>
      <c r="B21" s="122">
        <v>939.19</v>
      </c>
      <c r="C21" s="123"/>
      <c r="D21" s="123" t="s">
        <v>131</v>
      </c>
      <c r="E21" s="124"/>
      <c r="F21" s="1"/>
    </row>
    <row r="22" spans="1:6" s="2" customFormat="1" ht="25" x14ac:dyDescent="0.25">
      <c r="A22" s="121"/>
      <c r="B22" s="122">
        <v>-11312.3</v>
      </c>
      <c r="C22" s="123"/>
      <c r="D22" s="123" t="s">
        <v>137</v>
      </c>
      <c r="E22" s="124"/>
      <c r="F22" s="1"/>
    </row>
    <row r="23" spans="1:6" s="2" customFormat="1" x14ac:dyDescent="0.25">
      <c r="A23" s="125"/>
      <c r="B23" s="122">
        <v>35.31</v>
      </c>
      <c r="C23" s="123"/>
      <c r="D23" s="123" t="s">
        <v>138</v>
      </c>
      <c r="E23" s="124"/>
      <c r="F23" s="1"/>
    </row>
    <row r="24" spans="1:6" s="2" customFormat="1" x14ac:dyDescent="0.25">
      <c r="A24" s="125"/>
      <c r="B24" s="122">
        <v>611.69000000000005</v>
      </c>
      <c r="C24" s="123"/>
      <c r="D24" s="123" t="s">
        <v>139</v>
      </c>
      <c r="E24" s="124"/>
      <c r="F24" s="1"/>
    </row>
    <row r="25" spans="1:6" s="2" customFormat="1" x14ac:dyDescent="0.25">
      <c r="A25" s="126"/>
      <c r="B25" s="122">
        <v>354.35</v>
      </c>
      <c r="C25" s="123"/>
      <c r="D25" s="123" t="s">
        <v>140</v>
      </c>
      <c r="E25" s="124"/>
      <c r="F25" s="1"/>
    </row>
    <row r="26" spans="1:6" s="2" customFormat="1" x14ac:dyDescent="0.25">
      <c r="A26" s="126"/>
      <c r="B26" s="122">
        <v>409.38</v>
      </c>
      <c r="C26" s="123"/>
      <c r="D26" s="123" t="s">
        <v>133</v>
      </c>
      <c r="E26" s="124"/>
      <c r="F26" s="1"/>
    </row>
    <row r="27" spans="1:6" s="2" customFormat="1" x14ac:dyDescent="0.25">
      <c r="A27" s="125"/>
      <c r="B27" s="122"/>
      <c r="C27" s="123"/>
      <c r="D27" s="123"/>
      <c r="E27" s="124"/>
      <c r="F27" s="1"/>
    </row>
    <row r="28" spans="1:6" s="2" customFormat="1" x14ac:dyDescent="0.25">
      <c r="A28" s="127"/>
      <c r="B28" s="122"/>
      <c r="C28" s="123"/>
      <c r="D28" s="123"/>
      <c r="E28" s="124"/>
      <c r="F28" s="1"/>
    </row>
    <row r="29" spans="1:6" s="2" customFormat="1" hidden="1" x14ac:dyDescent="0.25">
      <c r="A29" s="106"/>
      <c r="B29" s="107"/>
      <c r="C29" s="108"/>
      <c r="D29" s="108"/>
      <c r="E29" s="109"/>
      <c r="F29" s="1"/>
    </row>
    <row r="30" spans="1:6" ht="19.5" customHeight="1" x14ac:dyDescent="0.25">
      <c r="A30" s="72" t="s">
        <v>141</v>
      </c>
      <c r="B30" s="73">
        <f>SUM(B12:B29)</f>
        <v>7366.9100000000008</v>
      </c>
      <c r="C30" s="120" t="str">
        <f>IF(SUBTOTAL(3,B12:B29)=SUBTOTAL(103,B12:B29),'Summary and sign-off'!$A$48,'Summary and sign-off'!$A$49)</f>
        <v>Check - there are no hidden rows with data</v>
      </c>
      <c r="D30" s="144" t="str">
        <f>IF('Summary and sign-off'!F55='Summary and sign-off'!F54,'Summary and sign-off'!A51,'Summary and sign-off'!A50)</f>
        <v>Check - each entry provides sufficient information</v>
      </c>
      <c r="E30" s="144"/>
      <c r="F30" s="17"/>
    </row>
    <row r="31" spans="1:6" ht="10.5" customHeight="1" x14ac:dyDescent="0.3">
      <c r="A31" s="17"/>
      <c r="B31" s="19"/>
      <c r="C31" s="17"/>
      <c r="D31" s="17"/>
      <c r="E31" s="17"/>
      <c r="F31" s="17"/>
    </row>
    <row r="32" spans="1:6" ht="24.75" customHeight="1" x14ac:dyDescent="0.35">
      <c r="A32" s="145" t="s">
        <v>142</v>
      </c>
      <c r="B32" s="145"/>
      <c r="C32" s="145"/>
      <c r="D32" s="145"/>
      <c r="E32" s="145"/>
      <c r="F32" s="29"/>
    </row>
    <row r="33" spans="1:6" ht="27" customHeight="1" x14ac:dyDescent="0.25">
      <c r="A33" s="24" t="s">
        <v>122</v>
      </c>
      <c r="B33" s="24" t="s">
        <v>66</v>
      </c>
      <c r="C33" s="24" t="s">
        <v>143</v>
      </c>
      <c r="D33" s="24" t="s">
        <v>125</v>
      </c>
      <c r="E33" s="24" t="s">
        <v>126</v>
      </c>
      <c r="F33" s="30"/>
    </row>
    <row r="34" spans="1:6" s="2" customFormat="1" hidden="1" x14ac:dyDescent="0.25">
      <c r="A34" s="96"/>
      <c r="B34" s="97"/>
      <c r="C34" s="98"/>
      <c r="D34" s="98"/>
      <c r="E34" s="99"/>
      <c r="F34" s="1"/>
    </row>
    <row r="35" spans="1:6" s="2" customFormat="1" ht="25" x14ac:dyDescent="0.25">
      <c r="A35" s="125"/>
      <c r="B35" s="122"/>
      <c r="C35" s="135" t="s">
        <v>244</v>
      </c>
      <c r="D35" s="123"/>
      <c r="E35" s="124"/>
      <c r="F35" s="1"/>
    </row>
    <row r="36" spans="1:6" s="2" customFormat="1" x14ac:dyDescent="0.25">
      <c r="A36" s="125">
        <v>44761</v>
      </c>
      <c r="B36" s="122">
        <v>359.41</v>
      </c>
      <c r="C36" s="123" t="s">
        <v>245</v>
      </c>
      <c r="D36" s="123" t="s">
        <v>129</v>
      </c>
      <c r="E36" s="124" t="s">
        <v>144</v>
      </c>
      <c r="F36" s="1"/>
    </row>
    <row r="37" spans="1:6" s="2" customFormat="1" x14ac:dyDescent="0.25">
      <c r="A37" s="125"/>
      <c r="B37" s="122">
        <v>95.58</v>
      </c>
      <c r="C37" s="123"/>
      <c r="D37" s="123" t="s">
        <v>238</v>
      </c>
      <c r="E37" s="124"/>
      <c r="F37" s="1"/>
    </row>
    <row r="38" spans="1:6" s="2" customFormat="1" x14ac:dyDescent="0.25">
      <c r="A38" s="125"/>
      <c r="B38" s="122">
        <v>53.74</v>
      </c>
      <c r="C38" s="123"/>
      <c r="D38" s="123" t="s">
        <v>145</v>
      </c>
      <c r="E38" s="124"/>
      <c r="F38" s="1"/>
    </row>
    <row r="39" spans="1:6" s="2" customFormat="1" x14ac:dyDescent="0.25">
      <c r="A39" s="125"/>
      <c r="B39" s="122">
        <v>66.22</v>
      </c>
      <c r="C39" s="123"/>
      <c r="D39" s="123" t="s">
        <v>146</v>
      </c>
      <c r="E39" s="124"/>
      <c r="F39" s="1"/>
    </row>
    <row r="40" spans="1:6" s="2" customFormat="1" x14ac:dyDescent="0.25">
      <c r="A40" s="125"/>
      <c r="B40" s="122">
        <v>102.45</v>
      </c>
      <c r="C40" s="123"/>
      <c r="D40" s="123" t="s">
        <v>236</v>
      </c>
      <c r="E40" s="124"/>
      <c r="F40" s="1"/>
    </row>
    <row r="41" spans="1:6" s="2" customFormat="1" x14ac:dyDescent="0.25">
      <c r="A41" s="125"/>
      <c r="B41" s="122">
        <v>4.2</v>
      </c>
      <c r="C41" s="123"/>
      <c r="D41" s="123" t="s">
        <v>133</v>
      </c>
      <c r="E41" s="124"/>
      <c r="F41" s="1"/>
    </row>
    <row r="42" spans="1:6" s="2" customFormat="1" x14ac:dyDescent="0.25">
      <c r="A42" s="125"/>
      <c r="B42" s="122"/>
      <c r="C42" s="123"/>
      <c r="D42" s="123"/>
      <c r="E42" s="124"/>
      <c r="F42" s="1"/>
    </row>
    <row r="43" spans="1:6" s="2" customFormat="1" ht="25" x14ac:dyDescent="0.25">
      <c r="A43" s="121" t="s">
        <v>147</v>
      </c>
      <c r="B43" s="122">
        <v>693.4</v>
      </c>
      <c r="C43" s="123" t="s">
        <v>246</v>
      </c>
      <c r="D43" s="123" t="s">
        <v>129</v>
      </c>
      <c r="E43" s="124" t="s">
        <v>144</v>
      </c>
      <c r="F43" s="1"/>
    </row>
    <row r="44" spans="1:6" s="2" customFormat="1" x14ac:dyDescent="0.25">
      <c r="A44" s="125"/>
      <c r="B44" s="122">
        <v>218.28</v>
      </c>
      <c r="C44" s="123"/>
      <c r="D44" s="123" t="s">
        <v>148</v>
      </c>
      <c r="E44" s="124"/>
      <c r="F44" s="1"/>
    </row>
    <row r="45" spans="1:6" s="2" customFormat="1" x14ac:dyDescent="0.25">
      <c r="A45" s="125"/>
      <c r="B45" s="122">
        <v>93.31</v>
      </c>
      <c r="C45" s="123"/>
      <c r="D45" s="123" t="s">
        <v>239</v>
      </c>
      <c r="E45" s="124"/>
      <c r="F45" s="1"/>
    </row>
    <row r="46" spans="1:6" s="2" customFormat="1" x14ac:dyDescent="0.25">
      <c r="A46" s="125"/>
      <c r="B46" s="122">
        <v>57.51</v>
      </c>
      <c r="C46" s="123"/>
      <c r="D46" s="123" t="s">
        <v>149</v>
      </c>
      <c r="E46" s="124"/>
      <c r="F46" s="1"/>
    </row>
    <row r="47" spans="1:6" s="2" customFormat="1" x14ac:dyDescent="0.25">
      <c r="A47" s="125"/>
      <c r="B47" s="122">
        <v>51.39</v>
      </c>
      <c r="C47" s="123"/>
      <c r="D47" s="123" t="s">
        <v>150</v>
      </c>
      <c r="E47" s="124"/>
      <c r="F47" s="1"/>
    </row>
    <row r="48" spans="1:6" s="2" customFormat="1" x14ac:dyDescent="0.25">
      <c r="A48" s="125"/>
      <c r="B48" s="122">
        <v>67.94</v>
      </c>
      <c r="C48" s="123"/>
      <c r="D48" s="123" t="s">
        <v>151</v>
      </c>
      <c r="E48" s="124"/>
      <c r="F48" s="1"/>
    </row>
    <row r="49" spans="1:6" s="2" customFormat="1" x14ac:dyDescent="0.25">
      <c r="A49" s="125"/>
      <c r="B49" s="122">
        <v>99.98</v>
      </c>
      <c r="C49" s="123"/>
      <c r="D49" s="123" t="s">
        <v>240</v>
      </c>
      <c r="E49" s="124"/>
      <c r="F49" s="1"/>
    </row>
    <row r="50" spans="1:6" s="2" customFormat="1" x14ac:dyDescent="0.25">
      <c r="A50" s="125"/>
      <c r="B50" s="122">
        <v>82.44</v>
      </c>
      <c r="C50" s="123"/>
      <c r="D50" s="123" t="s">
        <v>133</v>
      </c>
      <c r="E50" s="124"/>
      <c r="F50" s="1"/>
    </row>
    <row r="51" spans="1:6" s="2" customFormat="1" x14ac:dyDescent="0.25">
      <c r="A51" s="125"/>
      <c r="B51" s="122"/>
      <c r="C51" s="123"/>
      <c r="D51" s="123"/>
      <c r="E51" s="124"/>
      <c r="F51" s="1"/>
    </row>
    <row r="52" spans="1:6" s="2" customFormat="1" x14ac:dyDescent="0.25">
      <c r="A52" s="121" t="s">
        <v>152</v>
      </c>
      <c r="B52" s="122">
        <v>574.4</v>
      </c>
      <c r="C52" s="123" t="s">
        <v>247</v>
      </c>
      <c r="D52" s="123" t="s">
        <v>129</v>
      </c>
      <c r="E52" s="124" t="s">
        <v>144</v>
      </c>
      <c r="F52" s="1"/>
    </row>
    <row r="53" spans="1:6" s="2" customFormat="1" x14ac:dyDescent="0.25">
      <c r="A53" s="125"/>
      <c r="B53" s="122">
        <v>200</v>
      </c>
      <c r="C53" s="123"/>
      <c r="D53" s="123" t="s">
        <v>148</v>
      </c>
      <c r="E53" s="124"/>
      <c r="F53" s="1"/>
    </row>
    <row r="54" spans="1:6" s="2" customFormat="1" x14ac:dyDescent="0.25">
      <c r="A54" s="125"/>
      <c r="B54" s="122">
        <v>6.3</v>
      </c>
      <c r="C54" s="123"/>
      <c r="D54" s="123" t="s">
        <v>153</v>
      </c>
      <c r="E54" s="124"/>
      <c r="F54" s="1"/>
    </row>
    <row r="55" spans="1:6" s="2" customFormat="1" x14ac:dyDescent="0.25">
      <c r="A55" s="125"/>
      <c r="B55" s="122">
        <v>6.3</v>
      </c>
      <c r="C55" s="123"/>
      <c r="D55" s="123" t="s">
        <v>154</v>
      </c>
      <c r="E55" s="124"/>
      <c r="F55" s="1"/>
    </row>
    <row r="56" spans="1:6" s="2" customFormat="1" x14ac:dyDescent="0.25">
      <c r="A56" s="125"/>
      <c r="B56" s="122">
        <v>6.3</v>
      </c>
      <c r="C56" s="123"/>
      <c r="D56" s="123" t="s">
        <v>155</v>
      </c>
      <c r="E56" s="124"/>
      <c r="F56" s="1"/>
    </row>
    <row r="57" spans="1:6" s="2" customFormat="1" x14ac:dyDescent="0.25">
      <c r="A57" s="125"/>
      <c r="B57" s="122">
        <v>6.3</v>
      </c>
      <c r="C57" s="123"/>
      <c r="D57" s="123" t="s">
        <v>156</v>
      </c>
      <c r="E57" s="124"/>
      <c r="F57" s="1"/>
    </row>
    <row r="58" spans="1:6" s="2" customFormat="1" x14ac:dyDescent="0.25">
      <c r="A58" s="125"/>
      <c r="B58" s="122">
        <v>61.49</v>
      </c>
      <c r="C58" s="123"/>
      <c r="D58" s="123" t="s">
        <v>157</v>
      </c>
      <c r="E58" s="124"/>
      <c r="F58" s="1"/>
    </row>
    <row r="59" spans="1:6" s="2" customFormat="1" x14ac:dyDescent="0.25">
      <c r="A59" s="125"/>
      <c r="B59" s="122">
        <v>86.2</v>
      </c>
      <c r="C59" s="123"/>
      <c r="D59" s="123" t="s">
        <v>240</v>
      </c>
      <c r="E59" s="124"/>
      <c r="F59" s="1"/>
    </row>
    <row r="60" spans="1:6" s="2" customFormat="1" x14ac:dyDescent="0.25">
      <c r="A60" s="125"/>
      <c r="B60" s="122">
        <v>23</v>
      </c>
      <c r="C60" s="123"/>
      <c r="D60" s="123" t="s">
        <v>133</v>
      </c>
      <c r="E60" s="124"/>
      <c r="F60" s="1"/>
    </row>
    <row r="61" spans="1:6" s="2" customFormat="1" x14ac:dyDescent="0.25">
      <c r="A61" s="125"/>
      <c r="B61" s="122"/>
      <c r="C61" s="123"/>
      <c r="D61" s="123"/>
      <c r="E61" s="124"/>
      <c r="F61" s="1"/>
    </row>
    <row r="62" spans="1:6" s="2" customFormat="1" x14ac:dyDescent="0.25">
      <c r="A62" s="125">
        <v>44847</v>
      </c>
      <c r="B62" s="122">
        <v>839.41</v>
      </c>
      <c r="C62" s="123" t="s">
        <v>248</v>
      </c>
      <c r="D62" s="123" t="s">
        <v>129</v>
      </c>
      <c r="E62" s="124" t="s">
        <v>144</v>
      </c>
      <c r="F62" s="1"/>
    </row>
    <row r="63" spans="1:6" s="2" customFormat="1" x14ac:dyDescent="0.25">
      <c r="A63" s="125"/>
      <c r="B63" s="122">
        <v>85.32</v>
      </c>
      <c r="C63" s="123"/>
      <c r="D63" s="123" t="s">
        <v>238</v>
      </c>
      <c r="E63" s="124"/>
      <c r="F63" s="1"/>
    </row>
    <row r="64" spans="1:6" s="2" customFormat="1" x14ac:dyDescent="0.25">
      <c r="A64" s="125"/>
      <c r="B64" s="122">
        <v>53.14</v>
      </c>
      <c r="C64" s="123"/>
      <c r="D64" s="123" t="s">
        <v>158</v>
      </c>
      <c r="E64" s="124"/>
      <c r="F64" s="1"/>
    </row>
    <row r="65" spans="1:6" s="2" customFormat="1" x14ac:dyDescent="0.25">
      <c r="A65" s="125"/>
      <c r="B65" s="122">
        <v>55.73</v>
      </c>
      <c r="C65" s="123"/>
      <c r="D65" s="123" t="s">
        <v>159</v>
      </c>
      <c r="E65" s="124"/>
      <c r="F65" s="1"/>
    </row>
    <row r="66" spans="1:6" s="2" customFormat="1" x14ac:dyDescent="0.25">
      <c r="A66" s="125"/>
      <c r="B66" s="122">
        <v>93.74</v>
      </c>
      <c r="C66" s="123"/>
      <c r="D66" s="123" t="s">
        <v>240</v>
      </c>
      <c r="E66" s="124"/>
      <c r="F66" s="1"/>
    </row>
    <row r="67" spans="1:6" s="2" customFormat="1" x14ac:dyDescent="0.25">
      <c r="A67" s="125"/>
      <c r="B67" s="122">
        <v>5.77</v>
      </c>
      <c r="C67" s="123"/>
      <c r="D67" s="123" t="s">
        <v>133</v>
      </c>
      <c r="E67" s="124"/>
      <c r="F67" s="1"/>
    </row>
    <row r="68" spans="1:6" s="2" customFormat="1" x14ac:dyDescent="0.25">
      <c r="A68" s="125"/>
      <c r="B68" s="122"/>
      <c r="C68" s="123"/>
      <c r="D68" s="123"/>
      <c r="E68" s="124"/>
      <c r="F68" s="1"/>
    </row>
    <row r="69" spans="1:6" s="2" customFormat="1" x14ac:dyDescent="0.25">
      <c r="A69" s="125">
        <v>44852</v>
      </c>
      <c r="B69" s="122">
        <v>723.41</v>
      </c>
      <c r="C69" s="123" t="s">
        <v>249</v>
      </c>
      <c r="D69" s="123" t="s">
        <v>129</v>
      </c>
      <c r="E69" s="124" t="s">
        <v>144</v>
      </c>
      <c r="F69" s="1"/>
    </row>
    <row r="70" spans="1:6" s="2" customFormat="1" x14ac:dyDescent="0.25">
      <c r="A70" s="125"/>
      <c r="B70" s="122">
        <v>87.8</v>
      </c>
      <c r="C70" s="123"/>
      <c r="D70" s="123" t="s">
        <v>238</v>
      </c>
      <c r="E70" s="124"/>
      <c r="F70" s="1"/>
    </row>
    <row r="71" spans="1:6" s="2" customFormat="1" x14ac:dyDescent="0.25">
      <c r="A71" s="125"/>
      <c r="B71" s="122">
        <v>12.69</v>
      </c>
      <c r="C71" s="123"/>
      <c r="D71" s="123" t="s">
        <v>160</v>
      </c>
      <c r="E71" s="124"/>
      <c r="F71" s="1"/>
    </row>
    <row r="72" spans="1:6" s="2" customFormat="1" x14ac:dyDescent="0.25">
      <c r="A72" s="125"/>
      <c r="B72" s="122">
        <v>12.31</v>
      </c>
      <c r="C72" s="123"/>
      <c r="D72" s="123" t="s">
        <v>161</v>
      </c>
      <c r="E72" s="124"/>
      <c r="F72" s="1"/>
    </row>
    <row r="73" spans="1:6" s="2" customFormat="1" x14ac:dyDescent="0.25">
      <c r="A73" s="125"/>
      <c r="B73" s="122">
        <v>48.05</v>
      </c>
      <c r="C73" s="123"/>
      <c r="D73" s="123" t="s">
        <v>162</v>
      </c>
      <c r="E73" s="124"/>
      <c r="F73" s="1"/>
    </row>
    <row r="74" spans="1:6" s="2" customFormat="1" x14ac:dyDescent="0.25">
      <c r="A74" s="125"/>
      <c r="B74" s="122">
        <v>88.88</v>
      </c>
      <c r="C74" s="123"/>
      <c r="D74" s="123" t="s">
        <v>236</v>
      </c>
      <c r="E74" s="124"/>
      <c r="F74" s="1"/>
    </row>
    <row r="75" spans="1:6" s="2" customFormat="1" x14ac:dyDescent="0.25">
      <c r="A75" s="125"/>
      <c r="B75" s="122">
        <v>23.87</v>
      </c>
      <c r="C75" s="123"/>
      <c r="D75" s="123" t="s">
        <v>133</v>
      </c>
      <c r="E75" s="124"/>
      <c r="F75" s="1"/>
    </row>
    <row r="76" spans="1:6" s="2" customFormat="1" x14ac:dyDescent="0.25">
      <c r="A76" s="125"/>
      <c r="B76" s="122"/>
      <c r="C76" s="123"/>
      <c r="D76" s="123"/>
      <c r="E76" s="124"/>
      <c r="F76" s="1"/>
    </row>
    <row r="77" spans="1:6" s="2" customFormat="1" x14ac:dyDescent="0.25">
      <c r="A77" s="125">
        <v>44854</v>
      </c>
      <c r="B77" s="122">
        <v>768.41</v>
      </c>
      <c r="C77" s="123" t="s">
        <v>250</v>
      </c>
      <c r="D77" s="123" t="s">
        <v>129</v>
      </c>
      <c r="E77" s="124" t="s">
        <v>144</v>
      </c>
      <c r="F77" s="1"/>
    </row>
    <row r="78" spans="1:6" s="2" customFormat="1" x14ac:dyDescent="0.25">
      <c r="A78" s="125"/>
      <c r="B78" s="122">
        <v>46.37</v>
      </c>
      <c r="C78" s="123"/>
      <c r="D78" s="123" t="s">
        <v>241</v>
      </c>
      <c r="E78" s="124"/>
      <c r="F78" s="1"/>
    </row>
    <row r="79" spans="1:6" s="2" customFormat="1" x14ac:dyDescent="0.25">
      <c r="A79" s="125"/>
      <c r="B79" s="122">
        <v>43.09</v>
      </c>
      <c r="C79" s="123"/>
      <c r="D79" s="123" t="s">
        <v>158</v>
      </c>
      <c r="E79" s="124"/>
      <c r="F79" s="1"/>
    </row>
    <row r="80" spans="1:6" s="2" customFormat="1" x14ac:dyDescent="0.25">
      <c r="A80" s="125"/>
      <c r="B80" s="122">
        <v>9.7899999999999991</v>
      </c>
      <c r="C80" s="123"/>
      <c r="D80" s="123" t="s">
        <v>242</v>
      </c>
      <c r="E80" s="124"/>
      <c r="F80" s="1"/>
    </row>
    <row r="81" spans="1:6" s="2" customFormat="1" x14ac:dyDescent="0.25">
      <c r="A81" s="125"/>
      <c r="B81" s="122">
        <v>11.99</v>
      </c>
      <c r="C81" s="123"/>
      <c r="D81" s="123" t="s">
        <v>163</v>
      </c>
      <c r="E81" s="124"/>
      <c r="F81" s="1"/>
    </row>
    <row r="82" spans="1:6" s="2" customFormat="1" x14ac:dyDescent="0.25">
      <c r="A82" s="125"/>
      <c r="B82" s="122">
        <v>57.89</v>
      </c>
      <c r="C82" s="123"/>
      <c r="D82" s="123" t="s">
        <v>159</v>
      </c>
      <c r="E82" s="124"/>
      <c r="F82" s="1"/>
    </row>
    <row r="83" spans="1:6" s="2" customFormat="1" x14ac:dyDescent="0.25">
      <c r="A83" s="125"/>
      <c r="B83" s="122">
        <v>102.49</v>
      </c>
      <c r="C83" s="123"/>
      <c r="D83" s="123" t="s">
        <v>236</v>
      </c>
      <c r="E83" s="124"/>
      <c r="F83" s="1"/>
    </row>
    <row r="84" spans="1:6" s="2" customFormat="1" x14ac:dyDescent="0.25">
      <c r="A84" s="125"/>
      <c r="B84" s="122">
        <v>27.66</v>
      </c>
      <c r="C84" s="123"/>
      <c r="D84" s="123" t="s">
        <v>133</v>
      </c>
      <c r="E84" s="124"/>
      <c r="F84" s="1"/>
    </row>
    <row r="85" spans="1:6" s="2" customFormat="1" x14ac:dyDescent="0.25">
      <c r="A85" s="125"/>
      <c r="B85" s="122"/>
      <c r="C85" s="123"/>
      <c r="D85" s="123"/>
      <c r="E85" s="124"/>
      <c r="F85" s="1"/>
    </row>
    <row r="86" spans="1:6" s="2" customFormat="1" x14ac:dyDescent="0.25">
      <c r="A86" s="125">
        <v>44865</v>
      </c>
      <c r="B86" s="122">
        <v>757.41</v>
      </c>
      <c r="C86" s="123" t="s">
        <v>251</v>
      </c>
      <c r="D86" s="123" t="s">
        <v>129</v>
      </c>
      <c r="E86" s="124" t="s">
        <v>144</v>
      </c>
      <c r="F86" s="1"/>
    </row>
    <row r="87" spans="1:6" s="2" customFormat="1" x14ac:dyDescent="0.25">
      <c r="A87" s="125"/>
      <c r="B87" s="122">
        <v>96.12</v>
      </c>
      <c r="C87" s="123"/>
      <c r="D87" s="123" t="s">
        <v>238</v>
      </c>
      <c r="E87" s="124"/>
      <c r="F87" s="1"/>
    </row>
    <row r="88" spans="1:6" s="2" customFormat="1" x14ac:dyDescent="0.25">
      <c r="A88" s="125"/>
      <c r="B88" s="122">
        <v>45.36</v>
      </c>
      <c r="C88" s="123"/>
      <c r="D88" s="123" t="s">
        <v>164</v>
      </c>
      <c r="E88" s="124"/>
      <c r="F88" s="1"/>
    </row>
    <row r="89" spans="1:6" s="2" customFormat="1" x14ac:dyDescent="0.25">
      <c r="A89" s="125"/>
      <c r="B89" s="122">
        <v>63.94</v>
      </c>
      <c r="C89" s="123"/>
      <c r="D89" s="123" t="s">
        <v>151</v>
      </c>
      <c r="E89" s="124"/>
      <c r="F89" s="1"/>
    </row>
    <row r="90" spans="1:6" s="2" customFormat="1" x14ac:dyDescent="0.25">
      <c r="A90" s="125"/>
      <c r="B90" s="122">
        <v>90.94</v>
      </c>
      <c r="C90" s="123"/>
      <c r="D90" s="123" t="s">
        <v>240</v>
      </c>
      <c r="E90" s="124"/>
      <c r="F90" s="1"/>
    </row>
    <row r="91" spans="1:6" s="2" customFormat="1" x14ac:dyDescent="0.25">
      <c r="A91" s="125"/>
      <c r="B91" s="122">
        <v>11.12</v>
      </c>
      <c r="C91" s="123"/>
      <c r="D91" s="123" t="s">
        <v>133</v>
      </c>
      <c r="E91" s="124"/>
      <c r="F91" s="1"/>
    </row>
    <row r="92" spans="1:6" s="2" customFormat="1" x14ac:dyDescent="0.25">
      <c r="A92" s="125"/>
      <c r="B92" s="122"/>
      <c r="C92" s="123"/>
      <c r="D92" s="123"/>
      <c r="E92" s="124"/>
      <c r="F92" s="1"/>
    </row>
    <row r="93" spans="1:6" s="2" customFormat="1" x14ac:dyDescent="0.25">
      <c r="A93" s="125">
        <v>44875</v>
      </c>
      <c r="B93" s="122">
        <v>686.4</v>
      </c>
      <c r="C93" s="123" t="s">
        <v>249</v>
      </c>
      <c r="D93" s="123" t="s">
        <v>129</v>
      </c>
      <c r="E93" s="124" t="s">
        <v>144</v>
      </c>
      <c r="F93" s="1"/>
    </row>
    <row r="94" spans="1:6" s="2" customFormat="1" x14ac:dyDescent="0.25">
      <c r="A94" s="125"/>
      <c r="B94" s="122">
        <v>95.36</v>
      </c>
      <c r="C94" s="123"/>
      <c r="D94" s="123" t="s">
        <v>238</v>
      </c>
      <c r="E94" s="124"/>
      <c r="F94" s="1"/>
    </row>
    <row r="95" spans="1:6" s="2" customFormat="1" x14ac:dyDescent="0.25">
      <c r="A95" s="125"/>
      <c r="B95" s="122">
        <v>61.34</v>
      </c>
      <c r="C95" s="123"/>
      <c r="D95" s="123" t="s">
        <v>145</v>
      </c>
      <c r="E95" s="124"/>
      <c r="F95" s="1"/>
    </row>
    <row r="96" spans="1:6" s="2" customFormat="1" x14ac:dyDescent="0.25">
      <c r="A96" s="125"/>
      <c r="B96" s="122">
        <v>31.93</v>
      </c>
      <c r="C96" s="123"/>
      <c r="D96" s="123" t="s">
        <v>165</v>
      </c>
      <c r="E96" s="124"/>
      <c r="F96" s="1"/>
    </row>
    <row r="97" spans="1:6" s="2" customFormat="1" x14ac:dyDescent="0.25">
      <c r="A97" s="125"/>
      <c r="B97" s="122">
        <v>97.2</v>
      </c>
      <c r="C97" s="123"/>
      <c r="D97" s="123" t="s">
        <v>236</v>
      </c>
      <c r="E97" s="124"/>
      <c r="F97" s="1"/>
    </row>
    <row r="98" spans="1:6" s="2" customFormat="1" x14ac:dyDescent="0.25">
      <c r="A98" s="125"/>
      <c r="B98" s="122">
        <v>6.13</v>
      </c>
      <c r="C98" s="123"/>
      <c r="D98" s="123" t="s">
        <v>133</v>
      </c>
      <c r="E98" s="124"/>
      <c r="F98" s="1"/>
    </row>
    <row r="99" spans="1:6" s="2" customFormat="1" x14ac:dyDescent="0.25">
      <c r="A99" s="125"/>
      <c r="B99" s="122"/>
      <c r="C99" s="123"/>
      <c r="D99" s="123"/>
      <c r="E99" s="124"/>
      <c r="F99" s="1"/>
    </row>
    <row r="100" spans="1:6" s="2" customFormat="1" x14ac:dyDescent="0.25">
      <c r="A100" s="125">
        <v>44888</v>
      </c>
      <c r="B100" s="122">
        <v>686.4</v>
      </c>
      <c r="C100" s="123" t="s">
        <v>252</v>
      </c>
      <c r="D100" s="123" t="s">
        <v>129</v>
      </c>
      <c r="E100" s="124" t="s">
        <v>144</v>
      </c>
      <c r="F100" s="1"/>
    </row>
    <row r="101" spans="1:6" s="2" customFormat="1" x14ac:dyDescent="0.25">
      <c r="A101" s="125"/>
      <c r="B101" s="122">
        <v>96.77</v>
      </c>
      <c r="C101" s="123"/>
      <c r="D101" s="123" t="s">
        <v>238</v>
      </c>
      <c r="E101" s="124"/>
      <c r="F101" s="1"/>
    </row>
    <row r="102" spans="1:6" s="2" customFormat="1" x14ac:dyDescent="0.25">
      <c r="A102" s="125"/>
      <c r="B102" s="122">
        <v>69.66</v>
      </c>
      <c r="C102" s="123"/>
      <c r="D102" s="123" t="s">
        <v>158</v>
      </c>
      <c r="E102" s="124"/>
      <c r="F102" s="1"/>
    </row>
    <row r="103" spans="1:6" s="2" customFormat="1" x14ac:dyDescent="0.25">
      <c r="A103" s="125"/>
      <c r="B103" s="122">
        <v>75.38</v>
      </c>
      <c r="C103" s="123"/>
      <c r="D103" s="123" t="s">
        <v>151</v>
      </c>
      <c r="E103" s="124"/>
      <c r="F103" s="1"/>
    </row>
    <row r="104" spans="1:6" s="2" customFormat="1" x14ac:dyDescent="0.25">
      <c r="A104" s="125"/>
      <c r="B104" s="122">
        <v>89.75</v>
      </c>
      <c r="C104" s="123"/>
      <c r="D104" s="123" t="s">
        <v>236</v>
      </c>
      <c r="E104" s="124"/>
      <c r="F104" s="1"/>
    </row>
    <row r="105" spans="1:6" s="2" customFormat="1" x14ac:dyDescent="0.25">
      <c r="A105" s="125"/>
      <c r="B105" s="122"/>
      <c r="C105" s="123"/>
      <c r="D105" s="123"/>
      <c r="E105" s="124"/>
      <c r="F105" s="1"/>
    </row>
    <row r="106" spans="1:6" s="2" customFormat="1" x14ac:dyDescent="0.25">
      <c r="A106" s="125">
        <v>44908</v>
      </c>
      <c r="B106" s="122">
        <v>627.20000000000005</v>
      </c>
      <c r="C106" s="123" t="s">
        <v>252</v>
      </c>
      <c r="D106" s="123" t="s">
        <v>129</v>
      </c>
      <c r="E106" s="124" t="s">
        <v>144</v>
      </c>
      <c r="F106" s="1"/>
    </row>
    <row r="107" spans="1:6" s="2" customFormat="1" x14ac:dyDescent="0.25">
      <c r="A107" s="125"/>
      <c r="B107" s="122">
        <v>101.41</v>
      </c>
      <c r="C107" s="123"/>
      <c r="D107" s="123" t="s">
        <v>238</v>
      </c>
      <c r="E107" s="124"/>
      <c r="F107" s="1"/>
    </row>
    <row r="108" spans="1:6" s="2" customFormat="1" x14ac:dyDescent="0.25">
      <c r="A108" s="125"/>
      <c r="B108" s="122">
        <v>48.71</v>
      </c>
      <c r="C108" s="123"/>
      <c r="D108" s="123" t="s">
        <v>166</v>
      </c>
      <c r="E108" s="124"/>
      <c r="F108" s="1"/>
    </row>
    <row r="109" spans="1:6" s="2" customFormat="1" x14ac:dyDescent="0.25">
      <c r="A109" s="125"/>
      <c r="B109" s="122">
        <v>61.67</v>
      </c>
      <c r="C109" s="123"/>
      <c r="D109" s="123" t="s">
        <v>167</v>
      </c>
      <c r="E109" s="124"/>
      <c r="F109" s="1"/>
    </row>
    <row r="110" spans="1:6" s="2" customFormat="1" x14ac:dyDescent="0.25">
      <c r="A110" s="125"/>
      <c r="B110" s="122">
        <v>120.04</v>
      </c>
      <c r="C110" s="123"/>
      <c r="D110" s="123" t="s">
        <v>236</v>
      </c>
      <c r="E110" s="124"/>
      <c r="F110" s="1"/>
    </row>
    <row r="111" spans="1:6" s="2" customFormat="1" x14ac:dyDescent="0.25">
      <c r="A111" s="125"/>
      <c r="B111" s="122">
        <v>7</v>
      </c>
      <c r="C111" s="123"/>
      <c r="D111" s="123" t="s">
        <v>133</v>
      </c>
      <c r="E111" s="124"/>
      <c r="F111" s="1"/>
    </row>
    <row r="112" spans="1:6" s="2" customFormat="1" x14ac:dyDescent="0.25">
      <c r="A112" s="125"/>
      <c r="B112" s="122"/>
      <c r="C112" s="123"/>
      <c r="D112" s="123"/>
      <c r="E112" s="124"/>
      <c r="F112" s="1"/>
    </row>
    <row r="113" spans="1:6" s="2" customFormat="1" x14ac:dyDescent="0.25">
      <c r="A113" s="121" t="s">
        <v>168</v>
      </c>
      <c r="B113" s="122">
        <v>644.49</v>
      </c>
      <c r="C113" s="123" t="s">
        <v>253</v>
      </c>
      <c r="D113" s="123" t="s">
        <v>169</v>
      </c>
      <c r="E113" s="124" t="s">
        <v>144</v>
      </c>
      <c r="F113" s="1"/>
    </row>
    <row r="114" spans="1:6" s="2" customFormat="1" x14ac:dyDescent="0.25">
      <c r="A114" s="125"/>
      <c r="B114" s="122">
        <v>493.68</v>
      </c>
      <c r="C114" s="123"/>
      <c r="D114" s="123" t="s">
        <v>170</v>
      </c>
      <c r="E114" s="124"/>
      <c r="F114" s="1"/>
    </row>
    <row r="115" spans="1:6" s="2" customFormat="1" x14ac:dyDescent="0.25">
      <c r="A115" s="125"/>
      <c r="B115" s="122">
        <v>90.4</v>
      </c>
      <c r="C115" s="123"/>
      <c r="D115" s="123" t="s">
        <v>238</v>
      </c>
      <c r="E115" s="124"/>
      <c r="F115" s="1"/>
    </row>
    <row r="116" spans="1:6" s="2" customFormat="1" x14ac:dyDescent="0.25">
      <c r="A116" s="125"/>
      <c r="B116" s="122">
        <v>52.92</v>
      </c>
      <c r="C116" s="123"/>
      <c r="D116" s="123" t="s">
        <v>171</v>
      </c>
      <c r="E116" s="124"/>
      <c r="F116" s="1"/>
    </row>
    <row r="117" spans="1:6" s="2" customFormat="1" x14ac:dyDescent="0.25">
      <c r="A117" s="125"/>
      <c r="B117" s="122">
        <v>33.369999999999997</v>
      </c>
      <c r="C117" s="123"/>
      <c r="D117" s="123" t="s">
        <v>172</v>
      </c>
      <c r="E117" s="124"/>
      <c r="F117" s="1"/>
    </row>
    <row r="118" spans="1:6" s="2" customFormat="1" x14ac:dyDescent="0.25">
      <c r="A118" s="125"/>
      <c r="B118" s="122">
        <v>20.82</v>
      </c>
      <c r="C118" s="123"/>
      <c r="D118" s="123" t="s">
        <v>172</v>
      </c>
      <c r="E118" s="124"/>
      <c r="F118" s="1"/>
    </row>
    <row r="119" spans="1:6" s="2" customFormat="1" x14ac:dyDescent="0.25">
      <c r="A119" s="125"/>
      <c r="B119" s="122">
        <v>58.01</v>
      </c>
      <c r="C119" s="123"/>
      <c r="D119" s="123" t="s">
        <v>173</v>
      </c>
      <c r="E119" s="124"/>
      <c r="F119" s="1"/>
    </row>
    <row r="120" spans="1:6" s="2" customFormat="1" x14ac:dyDescent="0.25">
      <c r="A120" s="125"/>
      <c r="B120" s="122">
        <v>90.29</v>
      </c>
      <c r="C120" s="123"/>
      <c r="D120" s="123" t="s">
        <v>236</v>
      </c>
      <c r="E120" s="124"/>
      <c r="F120" s="1"/>
    </row>
    <row r="121" spans="1:6" s="2" customFormat="1" x14ac:dyDescent="0.25">
      <c r="A121" s="125"/>
      <c r="B121" s="122">
        <v>51.34</v>
      </c>
      <c r="C121" s="123"/>
      <c r="D121" s="123" t="s">
        <v>174</v>
      </c>
      <c r="E121" s="124"/>
      <c r="F121" s="1"/>
    </row>
    <row r="122" spans="1:6" s="2" customFormat="1" x14ac:dyDescent="0.25">
      <c r="A122" s="125"/>
      <c r="B122" s="122"/>
      <c r="C122" s="123"/>
      <c r="D122" s="123"/>
      <c r="E122" s="124"/>
      <c r="F122" s="1"/>
    </row>
    <row r="123" spans="1:6" s="2" customFormat="1" x14ac:dyDescent="0.25">
      <c r="A123" s="121" t="s">
        <v>175</v>
      </c>
      <c r="B123" s="122">
        <v>398.41</v>
      </c>
      <c r="C123" s="123" t="s">
        <v>254</v>
      </c>
      <c r="D123" s="123" t="s">
        <v>129</v>
      </c>
      <c r="E123" s="124" t="s">
        <v>144</v>
      </c>
      <c r="F123" s="1"/>
    </row>
    <row r="124" spans="1:6" s="2" customFormat="1" x14ac:dyDescent="0.25">
      <c r="A124" s="125"/>
      <c r="B124" s="122">
        <v>204</v>
      </c>
      <c r="C124" s="123"/>
      <c r="D124" s="123" t="s">
        <v>148</v>
      </c>
      <c r="E124" s="124"/>
      <c r="F124" s="1"/>
    </row>
    <row r="125" spans="1:6" s="2" customFormat="1" x14ac:dyDescent="0.25">
      <c r="A125" s="125"/>
      <c r="B125" s="122">
        <v>141.71</v>
      </c>
      <c r="C125" s="123"/>
      <c r="D125" s="123" t="s">
        <v>239</v>
      </c>
      <c r="E125" s="124"/>
      <c r="F125" s="1"/>
    </row>
    <row r="126" spans="1:6" s="2" customFormat="1" x14ac:dyDescent="0.25">
      <c r="A126" s="125"/>
      <c r="B126" s="122">
        <v>44.71</v>
      </c>
      <c r="C126" s="123"/>
      <c r="D126" s="123" t="s">
        <v>158</v>
      </c>
      <c r="E126" s="124"/>
      <c r="F126" s="1"/>
    </row>
    <row r="127" spans="1:6" s="2" customFormat="1" x14ac:dyDescent="0.25">
      <c r="A127" s="125"/>
      <c r="B127" s="122">
        <v>7.73</v>
      </c>
      <c r="C127" s="123"/>
      <c r="D127" s="123" t="s">
        <v>172</v>
      </c>
      <c r="E127" s="124"/>
      <c r="F127" s="1"/>
    </row>
    <row r="128" spans="1:6" s="2" customFormat="1" x14ac:dyDescent="0.25">
      <c r="A128" s="125"/>
      <c r="B128" s="122">
        <v>60.9</v>
      </c>
      <c r="C128" s="123"/>
      <c r="D128" s="123" t="s">
        <v>167</v>
      </c>
      <c r="E128" s="124"/>
      <c r="F128" s="1"/>
    </row>
    <row r="129" spans="1:6" s="2" customFormat="1" x14ac:dyDescent="0.25">
      <c r="A129" s="125"/>
      <c r="B129" s="122">
        <v>92.77</v>
      </c>
      <c r="C129" s="123"/>
      <c r="D129" s="123" t="s">
        <v>236</v>
      </c>
      <c r="E129" s="124"/>
      <c r="F129" s="1"/>
    </row>
    <row r="130" spans="1:6" s="2" customFormat="1" x14ac:dyDescent="0.25">
      <c r="A130" s="125"/>
      <c r="B130" s="122">
        <v>88.64</v>
      </c>
      <c r="C130" s="123"/>
      <c r="D130" s="123" t="s">
        <v>133</v>
      </c>
      <c r="E130" s="124"/>
      <c r="F130" s="1"/>
    </row>
    <row r="131" spans="1:6" s="2" customFormat="1" x14ac:dyDescent="0.25">
      <c r="A131" s="125"/>
      <c r="B131" s="122"/>
      <c r="C131" s="123"/>
      <c r="D131" s="123"/>
      <c r="E131" s="124"/>
      <c r="F131" s="1"/>
    </row>
    <row r="132" spans="1:6" s="2" customFormat="1" x14ac:dyDescent="0.25">
      <c r="A132" s="125">
        <v>44991</v>
      </c>
      <c r="B132" s="122">
        <v>660.4</v>
      </c>
      <c r="C132" s="123" t="s">
        <v>252</v>
      </c>
      <c r="D132" s="123" t="s">
        <v>129</v>
      </c>
      <c r="E132" s="124" t="s">
        <v>144</v>
      </c>
      <c r="F132" s="1"/>
    </row>
    <row r="133" spans="1:6" s="2" customFormat="1" x14ac:dyDescent="0.25">
      <c r="A133" s="125"/>
      <c r="B133" s="122">
        <v>92.67</v>
      </c>
      <c r="C133" s="123"/>
      <c r="D133" s="123" t="s">
        <v>238</v>
      </c>
      <c r="E133" s="124"/>
      <c r="F133" s="1"/>
    </row>
    <row r="134" spans="1:6" s="2" customFormat="1" x14ac:dyDescent="0.25">
      <c r="A134" s="125"/>
      <c r="B134" s="122">
        <v>59.18</v>
      </c>
      <c r="C134" s="123"/>
      <c r="D134" s="123" t="s">
        <v>166</v>
      </c>
      <c r="E134" s="124"/>
      <c r="F134" s="1"/>
    </row>
    <row r="135" spans="1:6" s="2" customFormat="1" x14ac:dyDescent="0.25">
      <c r="A135" s="125"/>
      <c r="B135" s="122">
        <v>57.02</v>
      </c>
      <c r="C135" s="123"/>
      <c r="D135" s="123" t="s">
        <v>167</v>
      </c>
      <c r="E135" s="124"/>
      <c r="F135" s="1"/>
    </row>
    <row r="136" spans="1:6" s="2" customFormat="1" x14ac:dyDescent="0.25">
      <c r="A136" s="125"/>
      <c r="B136" s="122">
        <v>92.23</v>
      </c>
      <c r="C136" s="123"/>
      <c r="D136" s="123" t="s">
        <v>236</v>
      </c>
      <c r="E136" s="124"/>
      <c r="F136" s="1"/>
    </row>
    <row r="137" spans="1:6" s="2" customFormat="1" x14ac:dyDescent="0.25">
      <c r="A137" s="125"/>
      <c r="B137" s="122">
        <v>14.61</v>
      </c>
      <c r="C137" s="123"/>
      <c r="D137" s="123" t="s">
        <v>133</v>
      </c>
      <c r="E137" s="124"/>
      <c r="F137" s="1"/>
    </row>
    <row r="138" spans="1:6" s="2" customFormat="1" x14ac:dyDescent="0.25">
      <c r="A138" s="125"/>
      <c r="B138" s="122"/>
      <c r="C138" s="123"/>
      <c r="D138" s="123"/>
      <c r="E138" s="124"/>
      <c r="F138" s="1"/>
    </row>
    <row r="139" spans="1:6" s="2" customFormat="1" x14ac:dyDescent="0.25">
      <c r="A139" s="125">
        <v>45000</v>
      </c>
      <c r="B139" s="122">
        <f>881-330</f>
        <v>551</v>
      </c>
      <c r="C139" s="123" t="s">
        <v>255</v>
      </c>
      <c r="D139" s="123" t="s">
        <v>176</v>
      </c>
      <c r="E139" s="124" t="s">
        <v>144</v>
      </c>
      <c r="F139" s="1"/>
    </row>
    <row r="140" spans="1:6" s="2" customFormat="1" x14ac:dyDescent="0.25">
      <c r="A140" s="125"/>
      <c r="B140" s="122">
        <v>93.31</v>
      </c>
      <c r="C140" s="123"/>
      <c r="D140" s="123" t="s">
        <v>238</v>
      </c>
      <c r="E140" s="124"/>
      <c r="F140" s="1"/>
    </row>
    <row r="141" spans="1:6" s="2" customFormat="1" x14ac:dyDescent="0.25">
      <c r="A141" s="125"/>
      <c r="B141" s="122">
        <v>51.2</v>
      </c>
      <c r="C141" s="123"/>
      <c r="D141" s="123" t="s">
        <v>158</v>
      </c>
      <c r="E141" s="124"/>
      <c r="F141" s="1"/>
    </row>
    <row r="142" spans="1:6" s="2" customFormat="1" x14ac:dyDescent="0.25">
      <c r="A142" s="125"/>
      <c r="B142" s="122">
        <v>57.45</v>
      </c>
      <c r="C142" s="123"/>
      <c r="D142" s="123" t="s">
        <v>146</v>
      </c>
      <c r="E142" s="124"/>
      <c r="F142" s="1"/>
    </row>
    <row r="143" spans="1:6" s="2" customFormat="1" x14ac:dyDescent="0.25">
      <c r="A143" s="125"/>
      <c r="B143" s="122">
        <v>100.12</v>
      </c>
      <c r="C143" s="123"/>
      <c r="D143" s="123" t="s">
        <v>236</v>
      </c>
      <c r="E143" s="124"/>
      <c r="F143" s="1"/>
    </row>
    <row r="144" spans="1:6" s="2" customFormat="1" x14ac:dyDescent="0.25">
      <c r="A144" s="125"/>
      <c r="B144" s="122">
        <v>14</v>
      </c>
      <c r="C144" s="123"/>
      <c r="D144" s="123" t="s">
        <v>133</v>
      </c>
      <c r="E144" s="124"/>
      <c r="F144" s="1"/>
    </row>
    <row r="145" spans="1:6" s="2" customFormat="1" x14ac:dyDescent="0.25">
      <c r="A145" s="125"/>
      <c r="B145" s="122"/>
      <c r="C145" s="123"/>
      <c r="D145" s="123"/>
      <c r="E145" s="124"/>
      <c r="F145" s="1"/>
    </row>
    <row r="146" spans="1:6" s="2" customFormat="1" x14ac:dyDescent="0.25">
      <c r="A146" s="125">
        <v>45006</v>
      </c>
      <c r="B146" s="122">
        <v>661.2</v>
      </c>
      <c r="C146" s="123" t="s">
        <v>256</v>
      </c>
      <c r="D146" s="123" t="s">
        <v>129</v>
      </c>
      <c r="E146" s="124" t="s">
        <v>144</v>
      </c>
      <c r="F146" s="1"/>
    </row>
    <row r="147" spans="1:6" s="2" customFormat="1" x14ac:dyDescent="0.25">
      <c r="A147" s="125"/>
      <c r="B147" s="122">
        <v>87.47</v>
      </c>
      <c r="C147" s="123"/>
      <c r="D147" s="123" t="s">
        <v>238</v>
      </c>
      <c r="E147" s="124"/>
      <c r="F147" s="1"/>
    </row>
    <row r="148" spans="1:6" s="2" customFormat="1" x14ac:dyDescent="0.25">
      <c r="A148" s="125"/>
      <c r="B148" s="122">
        <v>60.7</v>
      </c>
      <c r="C148" s="123"/>
      <c r="D148" s="123" t="s">
        <v>177</v>
      </c>
      <c r="E148" s="124"/>
      <c r="F148" s="1"/>
    </row>
    <row r="149" spans="1:6" s="2" customFormat="1" x14ac:dyDescent="0.25">
      <c r="A149" s="125"/>
      <c r="B149" s="122">
        <v>58.54</v>
      </c>
      <c r="C149" s="123"/>
      <c r="D149" s="123" t="s">
        <v>146</v>
      </c>
      <c r="E149" s="124"/>
      <c r="F149" s="1"/>
    </row>
    <row r="150" spans="1:6" s="2" customFormat="1" x14ac:dyDescent="0.25">
      <c r="A150" s="125"/>
      <c r="B150" s="122">
        <v>85.97</v>
      </c>
      <c r="C150" s="123"/>
      <c r="D150" s="123" t="s">
        <v>236</v>
      </c>
      <c r="E150" s="124"/>
      <c r="F150" s="1"/>
    </row>
    <row r="151" spans="1:6" s="2" customFormat="1" x14ac:dyDescent="0.25">
      <c r="A151" s="125"/>
      <c r="B151" s="122">
        <v>14.75</v>
      </c>
      <c r="C151" s="123"/>
      <c r="D151" s="123" t="s">
        <v>133</v>
      </c>
      <c r="E151" s="124"/>
      <c r="F151" s="1"/>
    </row>
    <row r="152" spans="1:6" s="2" customFormat="1" x14ac:dyDescent="0.25">
      <c r="A152" s="125"/>
      <c r="B152" s="122"/>
      <c r="C152" s="123"/>
      <c r="D152" s="123"/>
      <c r="E152" s="124"/>
      <c r="F152" s="1"/>
    </row>
    <row r="153" spans="1:6" s="2" customFormat="1" x14ac:dyDescent="0.25">
      <c r="A153" s="125">
        <v>45048</v>
      </c>
      <c r="B153" s="122">
        <v>732.31</v>
      </c>
      <c r="C153" s="123" t="s">
        <v>257</v>
      </c>
      <c r="D153" s="123" t="s">
        <v>176</v>
      </c>
      <c r="E153" s="124" t="s">
        <v>144</v>
      </c>
      <c r="F153" s="1"/>
    </row>
    <row r="154" spans="1:6" s="2" customFormat="1" x14ac:dyDescent="0.25">
      <c r="A154" s="125"/>
      <c r="B154" s="122">
        <v>100.44</v>
      </c>
      <c r="C154" s="123"/>
      <c r="D154" s="123" t="s">
        <v>238</v>
      </c>
      <c r="E154" s="124"/>
      <c r="F154" s="1"/>
    </row>
    <row r="155" spans="1:6" s="2" customFormat="1" x14ac:dyDescent="0.25">
      <c r="A155" s="125"/>
      <c r="B155" s="122">
        <v>51.42</v>
      </c>
      <c r="C155" s="123"/>
      <c r="D155" s="123" t="s">
        <v>158</v>
      </c>
      <c r="E155" s="124"/>
      <c r="F155" s="1"/>
    </row>
    <row r="156" spans="1:6" s="2" customFormat="1" x14ac:dyDescent="0.25">
      <c r="A156" s="125"/>
      <c r="B156" s="122">
        <v>70.430000000000007</v>
      </c>
      <c r="C156" s="123"/>
      <c r="D156" s="123" t="s">
        <v>167</v>
      </c>
      <c r="E156" s="124"/>
      <c r="F156" s="1"/>
    </row>
    <row r="157" spans="1:6" s="2" customFormat="1" x14ac:dyDescent="0.25">
      <c r="A157" s="125"/>
      <c r="B157" s="122">
        <v>92.77</v>
      </c>
      <c r="C157" s="123"/>
      <c r="D157" s="123" t="s">
        <v>236</v>
      </c>
      <c r="E157" s="124"/>
      <c r="F157" s="1"/>
    </row>
    <row r="158" spans="1:6" s="2" customFormat="1" x14ac:dyDescent="0.25">
      <c r="A158" s="125"/>
      <c r="B158" s="122"/>
      <c r="C158" s="123"/>
      <c r="D158" s="123"/>
      <c r="E158" s="124"/>
      <c r="F158" s="1"/>
    </row>
    <row r="159" spans="1:6" s="2" customFormat="1" x14ac:dyDescent="0.25">
      <c r="A159" s="125">
        <v>45062</v>
      </c>
      <c r="B159" s="122">
        <v>638.04999999999995</v>
      </c>
      <c r="C159" s="123" t="s">
        <v>258</v>
      </c>
      <c r="D159" s="123" t="s">
        <v>129</v>
      </c>
      <c r="E159" s="124" t="s">
        <v>144</v>
      </c>
      <c r="F159" s="1"/>
    </row>
    <row r="160" spans="1:6" s="2" customFormat="1" x14ac:dyDescent="0.25">
      <c r="A160" s="125"/>
      <c r="B160" s="122">
        <v>95.36</v>
      </c>
      <c r="C160" s="123"/>
      <c r="D160" s="123" t="s">
        <v>238</v>
      </c>
      <c r="E160" s="124"/>
      <c r="F160" s="1"/>
    </row>
    <row r="161" spans="1:6" s="2" customFormat="1" x14ac:dyDescent="0.25">
      <c r="A161" s="125"/>
      <c r="B161" s="122">
        <v>53.89</v>
      </c>
      <c r="C161" s="123"/>
      <c r="D161" s="123" t="s">
        <v>145</v>
      </c>
      <c r="E161" s="124"/>
      <c r="F161" s="1"/>
    </row>
    <row r="162" spans="1:6" s="2" customFormat="1" x14ac:dyDescent="0.25">
      <c r="A162" s="125"/>
      <c r="B162" s="122">
        <v>28.55</v>
      </c>
      <c r="C162" s="123"/>
      <c r="D162" s="123" t="s">
        <v>178</v>
      </c>
      <c r="E162" s="124"/>
      <c r="F162" s="1"/>
    </row>
    <row r="163" spans="1:6" s="2" customFormat="1" x14ac:dyDescent="0.25">
      <c r="A163" s="125"/>
      <c r="B163" s="122">
        <v>97.64</v>
      </c>
      <c r="C163" s="123"/>
      <c r="D163" s="123" t="s">
        <v>236</v>
      </c>
      <c r="E163" s="124"/>
      <c r="F163" s="1"/>
    </row>
    <row r="164" spans="1:6" s="2" customFormat="1" x14ac:dyDescent="0.25">
      <c r="A164" s="125"/>
      <c r="B164" s="122">
        <v>8.2899999999999991</v>
      </c>
      <c r="C164" s="123"/>
      <c r="D164" s="123" t="s">
        <v>133</v>
      </c>
      <c r="E164" s="124"/>
      <c r="F164" s="1"/>
    </row>
    <row r="165" spans="1:6" s="2" customFormat="1" x14ac:dyDescent="0.25">
      <c r="A165" s="125"/>
      <c r="B165" s="122"/>
      <c r="C165" s="123"/>
      <c r="D165" s="123"/>
      <c r="E165" s="124"/>
      <c r="F165" s="1"/>
    </row>
    <row r="166" spans="1:6" s="2" customFormat="1" x14ac:dyDescent="0.25">
      <c r="A166" s="121" t="s">
        <v>179</v>
      </c>
      <c r="B166" s="122">
        <v>723.4</v>
      </c>
      <c r="C166" s="123" t="s">
        <v>259</v>
      </c>
      <c r="D166" s="123" t="s">
        <v>176</v>
      </c>
      <c r="E166" s="124" t="s">
        <v>180</v>
      </c>
      <c r="F166" s="1"/>
    </row>
    <row r="167" spans="1:6" s="2" customFormat="1" x14ac:dyDescent="0.25">
      <c r="A167" s="125"/>
      <c r="B167" s="122">
        <v>206.51</v>
      </c>
      <c r="C167" s="123"/>
      <c r="D167" s="123" t="s">
        <v>170</v>
      </c>
      <c r="E167" s="124"/>
      <c r="F167" s="1"/>
    </row>
    <row r="168" spans="1:6" s="2" customFormat="1" x14ac:dyDescent="0.25">
      <c r="A168" s="125"/>
      <c r="B168" s="122">
        <v>101.1</v>
      </c>
      <c r="C168" s="123"/>
      <c r="D168" s="123" t="s">
        <v>238</v>
      </c>
      <c r="E168" s="124"/>
      <c r="F168" s="1"/>
    </row>
    <row r="169" spans="1:6" s="2" customFormat="1" x14ac:dyDescent="0.25">
      <c r="A169" s="125"/>
      <c r="B169" s="122">
        <v>54.11</v>
      </c>
      <c r="C169" s="123"/>
      <c r="D169" s="123" t="s">
        <v>181</v>
      </c>
      <c r="E169" s="124"/>
      <c r="F169" s="1"/>
    </row>
    <row r="170" spans="1:6" s="2" customFormat="1" x14ac:dyDescent="0.25">
      <c r="A170" s="125"/>
      <c r="B170" s="122">
        <v>104.77</v>
      </c>
      <c r="C170" s="123"/>
      <c r="D170" s="123" t="s">
        <v>236</v>
      </c>
      <c r="E170" s="124"/>
      <c r="F170" s="1"/>
    </row>
    <row r="171" spans="1:6" s="2" customFormat="1" x14ac:dyDescent="0.25">
      <c r="A171" s="125"/>
      <c r="B171" s="122"/>
      <c r="C171" s="123"/>
      <c r="D171" s="123"/>
      <c r="E171" s="124"/>
      <c r="F171" s="1"/>
    </row>
    <row r="172" spans="1:6" s="2" customFormat="1" x14ac:dyDescent="0.25">
      <c r="A172" s="121" t="s">
        <v>182</v>
      </c>
      <c r="B172" s="122">
        <v>495.41</v>
      </c>
      <c r="C172" s="123" t="s">
        <v>260</v>
      </c>
      <c r="D172" s="123" t="s">
        <v>129</v>
      </c>
      <c r="E172" s="124" t="s">
        <v>144</v>
      </c>
      <c r="F172" s="1"/>
    </row>
    <row r="173" spans="1:6" s="2" customFormat="1" x14ac:dyDescent="0.25">
      <c r="A173" s="125"/>
      <c r="B173" s="122">
        <v>349</v>
      </c>
      <c r="C173" s="123"/>
      <c r="D173" s="123" t="s">
        <v>170</v>
      </c>
      <c r="E173" s="124"/>
      <c r="F173" s="1"/>
    </row>
    <row r="174" spans="1:6" s="2" customFormat="1" x14ac:dyDescent="0.25">
      <c r="A174" s="125"/>
      <c r="B174" s="122">
        <v>98.28</v>
      </c>
      <c r="C174" s="123"/>
      <c r="D174" s="123" t="s">
        <v>238</v>
      </c>
      <c r="E174" s="124"/>
      <c r="F174" s="1"/>
    </row>
    <row r="175" spans="1:6" s="2" customFormat="1" x14ac:dyDescent="0.25">
      <c r="A175" s="125"/>
      <c r="B175" s="122">
        <v>60.59</v>
      </c>
      <c r="C175" s="123"/>
      <c r="D175" s="123" t="s">
        <v>145</v>
      </c>
      <c r="E175" s="124"/>
      <c r="F175" s="1"/>
    </row>
    <row r="176" spans="1:6" s="2" customFormat="1" x14ac:dyDescent="0.25">
      <c r="A176" s="125"/>
      <c r="B176" s="122">
        <v>61.61</v>
      </c>
      <c r="C176" s="123"/>
      <c r="D176" s="123" t="s">
        <v>151</v>
      </c>
      <c r="E176" s="124"/>
      <c r="F176" s="1"/>
    </row>
    <row r="177" spans="1:6" s="2" customFormat="1" x14ac:dyDescent="0.25">
      <c r="A177" s="125"/>
      <c r="B177" s="122">
        <v>110.05</v>
      </c>
      <c r="C177" s="123"/>
      <c r="D177" s="123" t="s">
        <v>236</v>
      </c>
      <c r="E177" s="124"/>
      <c r="F177" s="1"/>
    </row>
    <row r="178" spans="1:6" s="2" customFormat="1" x14ac:dyDescent="0.25">
      <c r="A178" s="125"/>
      <c r="B178" s="122">
        <v>58.74</v>
      </c>
      <c r="C178" s="123"/>
      <c r="D178" s="123" t="s">
        <v>133</v>
      </c>
      <c r="E178" s="124"/>
      <c r="F178" s="1"/>
    </row>
    <row r="179" spans="1:6" s="2" customFormat="1" x14ac:dyDescent="0.25">
      <c r="A179" s="125"/>
      <c r="B179" s="122"/>
      <c r="C179" s="123"/>
      <c r="D179" s="123"/>
      <c r="E179" s="124"/>
      <c r="F179" s="1"/>
    </row>
    <row r="180" spans="1:6" s="2" customFormat="1" x14ac:dyDescent="0.25">
      <c r="A180" s="125">
        <v>45091</v>
      </c>
      <c r="B180" s="122">
        <v>573.4</v>
      </c>
      <c r="C180" s="123" t="s">
        <v>261</v>
      </c>
      <c r="D180" s="123" t="s">
        <v>129</v>
      </c>
      <c r="E180" s="124" t="s">
        <v>144</v>
      </c>
      <c r="F180" s="1"/>
    </row>
    <row r="181" spans="1:6" s="2" customFormat="1" x14ac:dyDescent="0.25">
      <c r="A181" s="125"/>
      <c r="B181" s="122">
        <v>103.46</v>
      </c>
      <c r="C181" s="123"/>
      <c r="D181" s="123" t="s">
        <v>238</v>
      </c>
      <c r="E181" s="124"/>
      <c r="F181" s="1"/>
    </row>
    <row r="182" spans="1:6" s="2" customFormat="1" x14ac:dyDescent="0.25">
      <c r="A182" s="125"/>
      <c r="B182" s="122">
        <v>75.819999999999993</v>
      </c>
      <c r="C182" s="123"/>
      <c r="D182" s="123" t="s">
        <v>145</v>
      </c>
      <c r="E182" s="124"/>
      <c r="F182" s="1"/>
    </row>
    <row r="183" spans="1:6" s="2" customFormat="1" x14ac:dyDescent="0.25">
      <c r="A183" s="125"/>
      <c r="B183" s="122">
        <v>8.8000000000000007</v>
      </c>
      <c r="C183" s="123"/>
      <c r="D183" s="123" t="s">
        <v>183</v>
      </c>
      <c r="E183" s="124"/>
      <c r="F183" s="1"/>
    </row>
    <row r="184" spans="1:6" s="2" customFormat="1" x14ac:dyDescent="0.25">
      <c r="A184" s="125"/>
      <c r="B184" s="122">
        <v>54.65</v>
      </c>
      <c r="C184" s="123"/>
      <c r="D184" s="123" t="s">
        <v>184</v>
      </c>
      <c r="E184" s="124"/>
      <c r="F184" s="1"/>
    </row>
    <row r="185" spans="1:6" s="2" customFormat="1" x14ac:dyDescent="0.25">
      <c r="A185" s="125"/>
      <c r="B185" s="122">
        <v>105.19</v>
      </c>
      <c r="C185" s="123"/>
      <c r="D185" s="123" t="s">
        <v>236</v>
      </c>
      <c r="E185" s="124"/>
      <c r="F185" s="1"/>
    </row>
    <row r="186" spans="1:6" s="2" customFormat="1" x14ac:dyDescent="0.25">
      <c r="A186" s="125"/>
      <c r="B186" s="122"/>
      <c r="C186" s="123"/>
      <c r="D186" s="123"/>
      <c r="E186" s="124"/>
      <c r="F186" s="1"/>
    </row>
    <row r="187" spans="1:6" s="2" customFormat="1" x14ac:dyDescent="0.25">
      <c r="A187" s="125"/>
      <c r="B187" s="122"/>
      <c r="D187" s="123"/>
      <c r="E187" s="124"/>
      <c r="F187" s="1"/>
    </row>
    <row r="188" spans="1:6" s="2" customFormat="1" hidden="1" x14ac:dyDescent="0.25">
      <c r="A188" s="110"/>
      <c r="B188" s="111"/>
      <c r="C188" s="112"/>
      <c r="D188" s="112"/>
      <c r="E188" s="113"/>
      <c r="F188" s="1"/>
    </row>
    <row r="189" spans="1:6" ht="19.5" customHeight="1" x14ac:dyDescent="0.25">
      <c r="A189" s="72" t="s">
        <v>185</v>
      </c>
      <c r="B189" s="73">
        <f>SUM(B34:B188)</f>
        <v>20941.239999999998</v>
      </c>
      <c r="C189" s="120" t="str">
        <f>IF(SUBTOTAL(3,B34:B188)=SUBTOTAL(103,B34:B188),'Summary and sign-off'!$A$48,'Summary and sign-off'!$A$49)</f>
        <v>Check - there are no hidden rows with data</v>
      </c>
      <c r="D189" s="144" t="str">
        <f>IF('Summary and sign-off'!F56='Summary and sign-off'!F54,'Summary and sign-off'!A51,'Summary and sign-off'!A50)</f>
        <v>Check - each entry provides sufficient information</v>
      </c>
      <c r="E189" s="144"/>
      <c r="F189" s="17"/>
    </row>
    <row r="190" spans="1:6" ht="10.5" customHeight="1" x14ac:dyDescent="0.3">
      <c r="A190" s="17"/>
      <c r="B190" s="19"/>
      <c r="C190" s="17"/>
      <c r="D190" s="17"/>
      <c r="E190" s="17"/>
      <c r="F190" s="17"/>
    </row>
    <row r="191" spans="1:6" ht="24.75" customHeight="1" x14ac:dyDescent="0.25">
      <c r="A191" s="145" t="s">
        <v>186</v>
      </c>
      <c r="B191" s="145"/>
      <c r="C191" s="145"/>
      <c r="D191" s="145"/>
      <c r="E191" s="145"/>
      <c r="F191" s="17"/>
    </row>
    <row r="192" spans="1:6" ht="27" customHeight="1" x14ac:dyDescent="0.25">
      <c r="A192" s="24" t="s">
        <v>122</v>
      </c>
      <c r="B192" s="24" t="s">
        <v>66</v>
      </c>
      <c r="C192" s="24" t="s">
        <v>187</v>
      </c>
      <c r="D192" s="24" t="s">
        <v>188</v>
      </c>
      <c r="E192" s="24" t="s">
        <v>126</v>
      </c>
      <c r="F192" s="28"/>
    </row>
    <row r="193" spans="1:6" s="2" customFormat="1" hidden="1" x14ac:dyDescent="0.25">
      <c r="A193" s="96"/>
      <c r="B193" s="97"/>
      <c r="C193" s="98"/>
      <c r="D193" s="98"/>
      <c r="E193" s="99"/>
      <c r="F193" s="1"/>
    </row>
    <row r="194" spans="1:6" s="2" customFormat="1" x14ac:dyDescent="0.25">
      <c r="A194" s="125">
        <v>44981</v>
      </c>
      <c r="B194" s="122">
        <v>22.55</v>
      </c>
      <c r="C194" s="123" t="s">
        <v>189</v>
      </c>
      <c r="D194" s="123" t="s">
        <v>234</v>
      </c>
      <c r="E194" s="124" t="s">
        <v>190</v>
      </c>
      <c r="F194" s="1"/>
    </row>
    <row r="195" spans="1:6" s="2" customFormat="1" x14ac:dyDescent="0.25">
      <c r="A195" s="125"/>
      <c r="B195" s="122">
        <v>12.55</v>
      </c>
      <c r="C195" s="123"/>
      <c r="D195" s="123" t="s">
        <v>235</v>
      </c>
      <c r="E195" s="124"/>
      <c r="F195" s="1"/>
    </row>
    <row r="196" spans="1:6" s="2" customFormat="1" x14ac:dyDescent="0.25">
      <c r="A196" s="125"/>
      <c r="B196" s="122"/>
      <c r="C196" s="123"/>
      <c r="D196" s="123"/>
      <c r="E196" s="124"/>
      <c r="F196" s="1"/>
    </row>
    <row r="197" spans="1:6" s="2" customFormat="1" x14ac:dyDescent="0.25">
      <c r="A197" s="125"/>
      <c r="B197" s="122"/>
      <c r="C197" s="123"/>
      <c r="D197" s="123"/>
      <c r="E197" s="124"/>
      <c r="F197" s="1"/>
    </row>
    <row r="198" spans="1:6" s="2" customFormat="1" hidden="1" x14ac:dyDescent="0.25">
      <c r="A198" s="96"/>
      <c r="B198" s="97"/>
      <c r="C198" s="98"/>
      <c r="D198" s="98"/>
      <c r="E198" s="99"/>
      <c r="F198" s="1"/>
    </row>
    <row r="199" spans="1:6" ht="19.5" customHeight="1" x14ac:dyDescent="0.25">
      <c r="A199" s="72" t="s">
        <v>191</v>
      </c>
      <c r="B199" s="73">
        <f>SUM(B193:B198)</f>
        <v>35.1</v>
      </c>
      <c r="C199" s="120" t="str">
        <f>IF(SUBTOTAL(3,B193:B198)=SUBTOTAL(103,B193:B198),'Summary and sign-off'!$A$48,'Summary and sign-off'!$A$49)</f>
        <v>Check - there are no hidden rows with data</v>
      </c>
      <c r="D199" s="144" t="str">
        <f>IF('Summary and sign-off'!F57='Summary and sign-off'!F54,'Summary and sign-off'!A51,'Summary and sign-off'!A50)</f>
        <v>Check - each entry provides sufficient information</v>
      </c>
      <c r="E199" s="144"/>
      <c r="F199" s="17"/>
    </row>
    <row r="200" spans="1:6" ht="10.5" customHeight="1" x14ac:dyDescent="0.3">
      <c r="A200" s="17"/>
      <c r="B200" s="58"/>
      <c r="C200" s="19"/>
      <c r="D200" s="17"/>
      <c r="E200" s="17"/>
      <c r="F200" s="17"/>
    </row>
    <row r="201" spans="1:6" ht="34.5" customHeight="1" x14ac:dyDescent="0.25">
      <c r="A201" s="31" t="s">
        <v>192</v>
      </c>
      <c r="B201" s="59">
        <f>B30+B189+B199</f>
        <v>28343.249999999996</v>
      </c>
      <c r="C201" s="32"/>
      <c r="D201" s="32"/>
      <c r="E201" s="32"/>
      <c r="F201" s="17"/>
    </row>
    <row r="202" spans="1:6" ht="13" x14ac:dyDescent="0.3">
      <c r="A202" s="17"/>
      <c r="B202" s="19"/>
      <c r="C202" s="17"/>
      <c r="D202" s="17"/>
      <c r="E202" s="17"/>
      <c r="F202" s="17"/>
    </row>
    <row r="203" spans="1:6" ht="13" x14ac:dyDescent="0.3">
      <c r="A203" s="18" t="s">
        <v>77</v>
      </c>
      <c r="B203" s="19"/>
      <c r="C203" s="17"/>
      <c r="D203" s="17"/>
      <c r="E203" s="17"/>
      <c r="F203" s="17"/>
    </row>
    <row r="204" spans="1:6" ht="12.65" customHeight="1" x14ac:dyDescent="0.25">
      <c r="A204" s="20" t="s">
        <v>193</v>
      </c>
      <c r="F204" s="17"/>
    </row>
    <row r="205" spans="1:6" ht="13.25" customHeight="1" x14ac:dyDescent="0.25">
      <c r="A205" s="20" t="s">
        <v>194</v>
      </c>
      <c r="B205" s="17"/>
      <c r="D205" s="17"/>
      <c r="F205" s="17"/>
    </row>
    <row r="206" spans="1:6" x14ac:dyDescent="0.25">
      <c r="A206" s="20" t="s">
        <v>195</v>
      </c>
      <c r="F206" s="17"/>
    </row>
    <row r="207" spans="1:6" ht="13" x14ac:dyDescent="0.3">
      <c r="A207" s="20" t="s">
        <v>83</v>
      </c>
      <c r="B207" s="19"/>
      <c r="C207" s="17"/>
      <c r="D207" s="17"/>
      <c r="E207" s="17"/>
      <c r="F207" s="17"/>
    </row>
    <row r="208" spans="1:6" ht="13.25" customHeight="1" x14ac:dyDescent="0.25">
      <c r="A208" s="20" t="s">
        <v>196</v>
      </c>
      <c r="B208" s="17"/>
      <c r="D208" s="17"/>
      <c r="F208" s="17"/>
    </row>
    <row r="209" spans="1:6" x14ac:dyDescent="0.25">
      <c r="A209" s="20" t="s">
        <v>197</v>
      </c>
      <c r="F209" s="17"/>
    </row>
    <row r="210" spans="1:6" x14ac:dyDescent="0.25">
      <c r="A210" s="20" t="s">
        <v>198</v>
      </c>
      <c r="B210" s="20"/>
      <c r="C210" s="20"/>
      <c r="D210" s="20"/>
      <c r="F210" s="17"/>
    </row>
    <row r="211" spans="1:6" x14ac:dyDescent="0.25">
      <c r="A211" s="26"/>
      <c r="B211" s="17"/>
      <c r="C211" s="17"/>
      <c r="D211" s="17"/>
      <c r="E211" s="17"/>
      <c r="F211" s="17"/>
    </row>
    <row r="212" spans="1:6" hidden="1" x14ac:dyDescent="0.25">
      <c r="A212" s="26"/>
      <c r="B212" s="17"/>
      <c r="C212" s="17"/>
      <c r="D212" s="17"/>
      <c r="E212" s="17"/>
      <c r="F212" s="17"/>
    </row>
    <row r="213" spans="1:6" x14ac:dyDescent="0.25"/>
    <row r="214" spans="1:6" x14ac:dyDescent="0.25"/>
    <row r="215" spans="1:6" x14ac:dyDescent="0.25"/>
    <row r="216" spans="1:6" x14ac:dyDescent="0.25"/>
    <row r="217" spans="1:6" ht="12.75" hidden="1" customHeight="1" x14ac:dyDescent="0.25"/>
    <row r="218" spans="1:6" x14ac:dyDescent="0.25"/>
    <row r="219" spans="1:6" x14ac:dyDescent="0.25"/>
    <row r="220" spans="1:6" hidden="1" x14ac:dyDescent="0.25">
      <c r="A220" s="26"/>
      <c r="B220" s="17"/>
      <c r="C220" s="17"/>
      <c r="D220" s="17"/>
      <c r="E220" s="17"/>
      <c r="F220" s="17"/>
    </row>
    <row r="221" spans="1:6" hidden="1" x14ac:dyDescent="0.25">
      <c r="A221" s="26"/>
      <c r="B221" s="17"/>
      <c r="C221" s="17"/>
      <c r="D221" s="17"/>
      <c r="E221" s="17"/>
      <c r="F221" s="17"/>
    </row>
    <row r="222" spans="1:6" hidden="1" x14ac:dyDescent="0.25">
      <c r="A222" s="26"/>
      <c r="B222" s="17"/>
      <c r="C222" s="17"/>
      <c r="D222" s="17"/>
      <c r="E222" s="17"/>
      <c r="F222" s="17"/>
    </row>
    <row r="223" spans="1:6" hidden="1" x14ac:dyDescent="0.25">
      <c r="A223" s="26"/>
      <c r="B223" s="17"/>
      <c r="C223" s="17"/>
      <c r="D223" s="17"/>
      <c r="E223" s="17"/>
      <c r="F223" s="17"/>
    </row>
    <row r="224" spans="1:6" hidden="1" x14ac:dyDescent="0.25">
      <c r="A224" s="26"/>
      <c r="B224" s="17"/>
      <c r="C224" s="17"/>
      <c r="D224" s="17"/>
      <c r="E224" s="17"/>
      <c r="F224" s="17"/>
    </row>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sheetData>
  <sheetProtection sheet="1" formatCells="0" formatRows="0" insertColumns="0" insertRows="0" deleteRows="0"/>
  <mergeCells count="15">
    <mergeCell ref="B7:E7"/>
    <mergeCell ref="B5:E5"/>
    <mergeCell ref="D199:E199"/>
    <mergeCell ref="A1:E1"/>
    <mergeCell ref="A32:E32"/>
    <mergeCell ref="A191:E191"/>
    <mergeCell ref="B2:E2"/>
    <mergeCell ref="B3:E3"/>
    <mergeCell ref="B4:E4"/>
    <mergeCell ref="A8:E8"/>
    <mergeCell ref="A9:E9"/>
    <mergeCell ref="B6:E6"/>
    <mergeCell ref="D30:E30"/>
    <mergeCell ref="D189:E189"/>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4 A187:A188 A12 A29 A193 A198"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92 A33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94:A197 A13:A28 A35:A186"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B193:B198 B12:B29 B34:B188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4"/>
  <sheetViews>
    <sheetView topLeftCell="A2" zoomScaleNormal="100" workbookViewId="0">
      <selection activeCell="F5" sqref="F5"/>
    </sheetView>
  </sheetViews>
  <sheetFormatPr defaultColWidth="0" defaultRowHeight="12.5" zeroHeight="1" x14ac:dyDescent="0.25"/>
  <cols>
    <col min="1" max="1" width="35.6328125" customWidth="1"/>
    <col min="2" max="2" width="14.36328125" customWidth="1"/>
    <col min="3" max="3" width="71.453125" customWidth="1"/>
    <col min="4" max="4" width="50" customWidth="1"/>
    <col min="5" max="5" width="21.453125" customWidth="1"/>
    <col min="6" max="6" width="39.36328125" customWidth="1"/>
    <col min="7" max="10" width="9.36328125" hidden="1" customWidth="1"/>
    <col min="11" max="13" width="0" hidden="1" customWidth="1"/>
  </cols>
  <sheetData>
    <row r="1" spans="1:6" ht="26.25" customHeight="1" x14ac:dyDescent="0.25">
      <c r="A1" s="139" t="s">
        <v>114</v>
      </c>
      <c r="B1" s="139"/>
      <c r="C1" s="139"/>
      <c r="D1" s="139"/>
      <c r="E1" s="139"/>
    </row>
    <row r="2" spans="1:6" ht="21" customHeight="1" x14ac:dyDescent="0.25">
      <c r="A2" s="3" t="s">
        <v>52</v>
      </c>
      <c r="B2" s="143" t="str">
        <f>'Summary and sign-off'!B2:F2</f>
        <v>Serious Fraud Office</v>
      </c>
      <c r="C2" s="143"/>
      <c r="D2" s="143"/>
      <c r="E2" s="143"/>
    </row>
    <row r="3" spans="1:6" ht="21" customHeight="1" x14ac:dyDescent="0.25">
      <c r="A3" s="3" t="s">
        <v>115</v>
      </c>
      <c r="B3" s="143" t="str">
        <f>'Summary and sign-off'!B3:F3</f>
        <v>Karen Chang</v>
      </c>
      <c r="C3" s="143"/>
      <c r="D3" s="143"/>
      <c r="E3" s="143"/>
    </row>
    <row r="4" spans="1:6" ht="21" customHeight="1" x14ac:dyDescent="0.25">
      <c r="A4" s="3" t="s">
        <v>116</v>
      </c>
      <c r="B4" s="143">
        <f>'Summary and sign-off'!B4:F4</f>
        <v>44743</v>
      </c>
      <c r="C4" s="143"/>
      <c r="D4" s="143"/>
      <c r="E4" s="143"/>
    </row>
    <row r="5" spans="1:6" ht="21" customHeight="1" x14ac:dyDescent="0.25">
      <c r="A5" s="3" t="s">
        <v>117</v>
      </c>
      <c r="B5" s="143">
        <f>'Summary and sign-off'!B5:F5</f>
        <v>45107</v>
      </c>
      <c r="C5" s="143"/>
      <c r="D5" s="143"/>
      <c r="E5" s="143"/>
    </row>
    <row r="6" spans="1:6" ht="21" customHeight="1" x14ac:dyDescent="0.25">
      <c r="A6" s="3" t="s">
        <v>118</v>
      </c>
      <c r="B6" s="142" t="s">
        <v>84</v>
      </c>
      <c r="C6" s="142"/>
      <c r="D6" s="142"/>
      <c r="E6" s="142"/>
    </row>
    <row r="7" spans="1:6" ht="21" customHeight="1" x14ac:dyDescent="0.25">
      <c r="A7" s="3" t="s">
        <v>58</v>
      </c>
      <c r="B7" s="142" t="s">
        <v>87</v>
      </c>
      <c r="C7" s="142"/>
      <c r="D7" s="142"/>
      <c r="E7" s="142"/>
    </row>
    <row r="8" spans="1:6" ht="35.25" customHeight="1" x14ac:dyDescent="0.35">
      <c r="A8" s="153" t="s">
        <v>199</v>
      </c>
      <c r="B8" s="153"/>
      <c r="C8" s="154"/>
      <c r="D8" s="154"/>
      <c r="E8" s="154"/>
      <c r="F8" s="27"/>
    </row>
    <row r="9" spans="1:6" ht="35.25" customHeight="1" x14ac:dyDescent="0.35">
      <c r="A9" s="151" t="s">
        <v>200</v>
      </c>
      <c r="B9" s="152"/>
      <c r="C9" s="152"/>
      <c r="D9" s="152"/>
      <c r="E9" s="152"/>
      <c r="F9" s="27"/>
    </row>
    <row r="10" spans="1:6" ht="27" customHeight="1" x14ac:dyDescent="0.25">
      <c r="A10" s="24" t="s">
        <v>201</v>
      </c>
      <c r="B10" s="24" t="s">
        <v>66</v>
      </c>
      <c r="C10" s="24" t="s">
        <v>202</v>
      </c>
      <c r="D10" s="24" t="s">
        <v>203</v>
      </c>
      <c r="E10" s="24" t="s">
        <v>126</v>
      </c>
      <c r="F10" s="20"/>
    </row>
    <row r="11" spans="1:6" s="2" customFormat="1" hidden="1" x14ac:dyDescent="0.25">
      <c r="A11" s="100"/>
      <c r="B11" s="97"/>
      <c r="C11" s="101"/>
      <c r="D11" s="101"/>
      <c r="E11" s="102"/>
    </row>
    <row r="12" spans="1:6" s="2" customFormat="1" x14ac:dyDescent="0.25">
      <c r="A12" s="125"/>
      <c r="B12" s="122"/>
      <c r="C12" s="132"/>
      <c r="D12" s="132"/>
      <c r="E12" s="133"/>
    </row>
    <row r="13" spans="1:6" s="2" customFormat="1" x14ac:dyDescent="0.25">
      <c r="A13" s="125"/>
      <c r="B13" s="122"/>
      <c r="C13" s="132"/>
      <c r="D13" s="132"/>
      <c r="E13" s="133"/>
    </row>
    <row r="14" spans="1:6" s="2" customFormat="1" x14ac:dyDescent="0.25">
      <c r="A14" s="125"/>
      <c r="B14" s="122"/>
      <c r="C14" s="132"/>
      <c r="D14" s="132"/>
      <c r="E14" s="133"/>
    </row>
    <row r="15" spans="1:6" s="2" customFormat="1" x14ac:dyDescent="0.25">
      <c r="A15" s="125"/>
      <c r="B15" s="122"/>
      <c r="C15" s="132"/>
      <c r="D15" s="132"/>
      <c r="E15" s="133"/>
    </row>
    <row r="16" spans="1:6" s="2" customFormat="1" x14ac:dyDescent="0.25">
      <c r="A16" s="125"/>
      <c r="B16" s="122"/>
      <c r="C16" s="132"/>
      <c r="D16" s="132"/>
      <c r="E16" s="133"/>
    </row>
    <row r="17" spans="1:6" s="2" customFormat="1" x14ac:dyDescent="0.25">
      <c r="A17" s="125"/>
      <c r="B17" s="122"/>
      <c r="C17" s="132"/>
      <c r="D17" s="132"/>
      <c r="E17" s="133"/>
    </row>
    <row r="18" spans="1:6" s="2" customFormat="1" x14ac:dyDescent="0.25">
      <c r="A18" s="125"/>
      <c r="B18" s="122"/>
      <c r="C18" s="132"/>
      <c r="D18" s="132"/>
      <c r="E18" s="133"/>
    </row>
    <row r="19" spans="1:6" s="2" customFormat="1" x14ac:dyDescent="0.25">
      <c r="A19" s="125"/>
      <c r="B19" s="122"/>
      <c r="C19" s="132"/>
      <c r="D19" s="132"/>
      <c r="E19" s="133"/>
    </row>
    <row r="20" spans="1:6" s="2" customFormat="1" x14ac:dyDescent="0.25">
      <c r="A20" s="125"/>
      <c r="B20" s="122"/>
      <c r="C20" s="132"/>
      <c r="D20" s="132"/>
      <c r="E20" s="133"/>
    </row>
    <row r="21" spans="1:6" s="2" customFormat="1" x14ac:dyDescent="0.25">
      <c r="A21" s="125"/>
      <c r="B21" s="122"/>
      <c r="C21" s="132"/>
      <c r="D21" s="132"/>
      <c r="E21" s="133"/>
    </row>
    <row r="22" spans="1:6" s="2" customFormat="1" x14ac:dyDescent="0.25">
      <c r="A22" s="127"/>
      <c r="B22" s="122"/>
      <c r="C22" s="132"/>
      <c r="D22" s="132"/>
      <c r="E22" s="133"/>
    </row>
    <row r="23" spans="1:6" s="2" customFormat="1" x14ac:dyDescent="0.25">
      <c r="A23" s="127"/>
      <c r="B23" s="122"/>
      <c r="C23" s="132"/>
      <c r="D23" s="132"/>
      <c r="E23" s="133"/>
    </row>
    <row r="24" spans="1:6" s="2" customFormat="1" ht="11.25" hidden="1" customHeight="1" x14ac:dyDescent="0.25">
      <c r="A24" s="100"/>
      <c r="B24" s="97"/>
      <c r="C24" s="101"/>
      <c r="D24" s="101"/>
      <c r="E24" s="102"/>
    </row>
    <row r="25" spans="1:6" ht="34.5" customHeight="1" x14ac:dyDescent="0.25">
      <c r="A25" s="54" t="s">
        <v>204</v>
      </c>
      <c r="B25" s="63">
        <f>SUM(B11:B24)</f>
        <v>0</v>
      </c>
      <c r="C25" s="71" t="str">
        <f>IF(SUBTOTAL(3,B11:B24)=SUBTOTAL(103,B11:B24),'Summary and sign-off'!$A$48,'Summary and sign-off'!$A$49)</f>
        <v>Check - there are no hidden rows with data</v>
      </c>
      <c r="D25" s="144" t="str">
        <f>IF('Summary and sign-off'!F58='Summary and sign-off'!F54,'Summary and sign-off'!A51,'Summary and sign-off'!A50)</f>
        <v>Check - each entry provides sufficient information</v>
      </c>
      <c r="E25" s="144"/>
      <c r="F25" s="2"/>
    </row>
    <row r="26" spans="1:6" ht="13" x14ac:dyDescent="0.3">
      <c r="A26" s="18"/>
      <c r="B26" s="17"/>
      <c r="C26" s="17"/>
      <c r="D26" s="17"/>
      <c r="E26" s="17"/>
    </row>
    <row r="27" spans="1:6" ht="13" x14ac:dyDescent="0.3">
      <c r="A27" s="18" t="s">
        <v>77</v>
      </c>
      <c r="B27" s="19"/>
      <c r="C27" s="17"/>
      <c r="D27" s="17"/>
      <c r="E27" s="17"/>
    </row>
    <row r="28" spans="1:6" ht="12.75" customHeight="1" x14ac:dyDescent="0.25">
      <c r="A28" s="20" t="s">
        <v>205</v>
      </c>
      <c r="B28" s="20"/>
      <c r="C28" s="20"/>
      <c r="D28" s="20"/>
      <c r="E28" s="20"/>
    </row>
    <row r="29" spans="1:6" x14ac:dyDescent="0.25">
      <c r="A29" s="20" t="s">
        <v>206</v>
      </c>
      <c r="B29" s="20"/>
      <c r="C29" s="28"/>
      <c r="D29" s="28"/>
      <c r="E29" s="28"/>
    </row>
    <row r="30" spans="1:6" ht="13" x14ac:dyDescent="0.3">
      <c r="A30" s="20" t="s">
        <v>83</v>
      </c>
      <c r="B30" s="19"/>
      <c r="C30" s="17"/>
      <c r="D30" s="17"/>
      <c r="E30" s="17"/>
      <c r="F30" s="17"/>
    </row>
    <row r="31" spans="1:6" x14ac:dyDescent="0.25">
      <c r="A31" s="20" t="s">
        <v>207</v>
      </c>
      <c r="B31" s="20"/>
      <c r="C31" s="28"/>
      <c r="D31" s="28"/>
      <c r="E31" s="28"/>
    </row>
    <row r="32" spans="1:6" ht="12.75" customHeight="1" x14ac:dyDescent="0.25">
      <c r="A32" s="20" t="s">
        <v>208</v>
      </c>
      <c r="B32" s="20"/>
      <c r="C32" s="22"/>
      <c r="D32" s="22"/>
      <c r="E32" s="22"/>
    </row>
    <row r="33" spans="1:5" x14ac:dyDescent="0.25">
      <c r="A33" s="17"/>
      <c r="B33" s="17"/>
      <c r="C33" s="17"/>
      <c r="D33" s="17"/>
      <c r="E33" s="17"/>
    </row>
    <row r="34" spans="1:5" x14ac:dyDescent="0.25"/>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16" sqref="B16"/>
    </sheetView>
  </sheetViews>
  <sheetFormatPr defaultColWidth="0" defaultRowHeight="12.5" zeroHeight="1" x14ac:dyDescent="0.25"/>
  <cols>
    <col min="1" max="1" width="35.6328125" customWidth="1"/>
    <col min="2" max="2" width="14.36328125" customWidth="1"/>
    <col min="3" max="3" width="71.453125" customWidth="1"/>
    <col min="4" max="4" width="50" customWidth="1"/>
    <col min="5" max="5" width="21.453125" customWidth="1"/>
    <col min="6" max="6" width="36.6328125" customWidth="1"/>
    <col min="7" max="10" width="9.36328125" hidden="1" customWidth="1"/>
    <col min="11" max="13" width="0" hidden="1" customWidth="1"/>
    <col min="14" max="16384" width="9.36328125" hidden="1"/>
  </cols>
  <sheetData>
    <row r="1" spans="1:6" ht="26.25" customHeight="1" x14ac:dyDescent="0.25">
      <c r="A1" s="139" t="s">
        <v>114</v>
      </c>
      <c r="B1" s="139"/>
      <c r="C1" s="139"/>
      <c r="D1" s="139"/>
      <c r="E1" s="139"/>
    </row>
    <row r="2" spans="1:6" ht="21" customHeight="1" x14ac:dyDescent="0.25">
      <c r="A2" s="3" t="s">
        <v>52</v>
      </c>
      <c r="B2" s="143" t="str">
        <f>'Summary and sign-off'!B2:F2</f>
        <v>Serious Fraud Office</v>
      </c>
      <c r="C2" s="143"/>
      <c r="D2" s="143"/>
      <c r="E2" s="143"/>
    </row>
    <row r="3" spans="1:6" ht="21" customHeight="1" x14ac:dyDescent="0.25">
      <c r="A3" s="3" t="s">
        <v>115</v>
      </c>
      <c r="B3" s="143" t="str">
        <f>'Summary and sign-off'!B3:F3</f>
        <v>Karen Chang</v>
      </c>
      <c r="C3" s="143"/>
      <c r="D3" s="143"/>
      <c r="E3" s="143"/>
    </row>
    <row r="4" spans="1:6" ht="21" customHeight="1" x14ac:dyDescent="0.25">
      <c r="A4" s="3" t="s">
        <v>116</v>
      </c>
      <c r="B4" s="143">
        <f>'Summary and sign-off'!B4:F4</f>
        <v>44743</v>
      </c>
      <c r="C4" s="143"/>
      <c r="D4" s="143"/>
      <c r="E4" s="143"/>
    </row>
    <row r="5" spans="1:6" ht="21" customHeight="1" x14ac:dyDescent="0.25">
      <c r="A5" s="3" t="s">
        <v>117</v>
      </c>
      <c r="B5" s="143">
        <f>'Summary and sign-off'!B5:F5</f>
        <v>45107</v>
      </c>
      <c r="C5" s="143"/>
      <c r="D5" s="143"/>
      <c r="E5" s="143"/>
    </row>
    <row r="6" spans="1:6" ht="21" customHeight="1" x14ac:dyDescent="0.25">
      <c r="A6" s="3" t="s">
        <v>118</v>
      </c>
      <c r="B6" s="142" t="s">
        <v>84</v>
      </c>
      <c r="C6" s="142"/>
      <c r="D6" s="142"/>
      <c r="E6" s="142"/>
      <c r="F6" s="23"/>
    </row>
    <row r="7" spans="1:6" ht="21" customHeight="1" x14ac:dyDescent="0.25">
      <c r="A7" s="3" t="s">
        <v>58</v>
      </c>
      <c r="B7" s="142" t="s">
        <v>87</v>
      </c>
      <c r="C7" s="142"/>
      <c r="D7" s="142"/>
      <c r="E7" s="142"/>
      <c r="F7" s="23"/>
    </row>
    <row r="8" spans="1:6" ht="35.25" customHeight="1" x14ac:dyDescent="0.25">
      <c r="A8" s="147" t="s">
        <v>209</v>
      </c>
      <c r="B8" s="147"/>
      <c r="C8" s="154"/>
      <c r="D8" s="154"/>
      <c r="E8" s="154"/>
    </row>
    <row r="9" spans="1:6" ht="35.25" customHeight="1" x14ac:dyDescent="0.25">
      <c r="A9" s="155" t="s">
        <v>210</v>
      </c>
      <c r="B9" s="156"/>
      <c r="C9" s="156"/>
      <c r="D9" s="156"/>
      <c r="E9" s="156"/>
    </row>
    <row r="10" spans="1:6" ht="27" customHeight="1" x14ac:dyDescent="0.25">
      <c r="A10" s="24" t="s">
        <v>122</v>
      </c>
      <c r="B10" s="24" t="s">
        <v>66</v>
      </c>
      <c r="C10" s="24" t="s">
        <v>211</v>
      </c>
      <c r="D10" s="24" t="s">
        <v>212</v>
      </c>
      <c r="E10" s="24" t="s">
        <v>126</v>
      </c>
      <c r="F10" s="20"/>
    </row>
    <row r="11" spans="1:6" s="2" customFormat="1" hidden="1" x14ac:dyDescent="0.25">
      <c r="A11" s="100"/>
      <c r="B11" s="97"/>
      <c r="C11" s="101"/>
      <c r="D11" s="101"/>
      <c r="E11" s="102"/>
    </row>
    <row r="12" spans="1:6" s="2" customFormat="1" x14ac:dyDescent="0.25">
      <c r="A12" s="125">
        <v>44743</v>
      </c>
      <c r="B12" s="122">
        <v>1483.5</v>
      </c>
      <c r="C12" s="132" t="s">
        <v>213</v>
      </c>
      <c r="D12" s="132" t="s">
        <v>214</v>
      </c>
      <c r="E12" s="133"/>
    </row>
    <row r="13" spans="1:6" s="2" customFormat="1" x14ac:dyDescent="0.25">
      <c r="A13" s="125"/>
      <c r="B13" s="122">
        <v>138</v>
      </c>
      <c r="C13" s="132" t="s">
        <v>213</v>
      </c>
      <c r="D13" s="132" t="s">
        <v>215</v>
      </c>
      <c r="E13" s="133"/>
    </row>
    <row r="14" spans="1:6" s="2" customFormat="1" x14ac:dyDescent="0.25">
      <c r="A14" s="125"/>
      <c r="B14" s="122">
        <v>21.85</v>
      </c>
      <c r="C14" s="132" t="s">
        <v>213</v>
      </c>
      <c r="D14" s="132" t="s">
        <v>216</v>
      </c>
      <c r="E14" s="133"/>
    </row>
    <row r="15" spans="1:6" s="2" customFormat="1" x14ac:dyDescent="0.25">
      <c r="A15" s="125"/>
      <c r="B15" s="122"/>
      <c r="C15" s="132"/>
      <c r="D15" s="132"/>
      <c r="E15" s="133"/>
    </row>
    <row r="16" spans="1:6" s="2" customFormat="1" x14ac:dyDescent="0.25">
      <c r="A16" s="125"/>
      <c r="B16" s="122"/>
      <c r="C16" s="132"/>
      <c r="D16" s="132"/>
      <c r="E16" s="133"/>
    </row>
    <row r="17" spans="1:6" s="2" customFormat="1" x14ac:dyDescent="0.25">
      <c r="A17" s="125"/>
      <c r="B17" s="122"/>
      <c r="C17" s="132"/>
      <c r="D17" s="132"/>
      <c r="E17" s="133"/>
    </row>
    <row r="18" spans="1:6" s="2" customFormat="1" x14ac:dyDescent="0.25">
      <c r="A18" s="125"/>
      <c r="B18" s="122"/>
      <c r="C18" s="132"/>
      <c r="D18" s="132"/>
      <c r="E18" s="133"/>
    </row>
    <row r="19" spans="1:6" s="2" customFormat="1" x14ac:dyDescent="0.25">
      <c r="A19" s="125"/>
      <c r="B19" s="122"/>
      <c r="C19" s="132"/>
      <c r="D19" s="132"/>
      <c r="E19" s="133"/>
    </row>
    <row r="20" spans="1:6" s="2" customFormat="1" x14ac:dyDescent="0.25">
      <c r="A20" s="125"/>
      <c r="B20" s="122"/>
      <c r="C20" s="132"/>
      <c r="D20" s="132"/>
      <c r="E20" s="133"/>
    </row>
    <row r="21" spans="1:6" s="2" customFormat="1" x14ac:dyDescent="0.25">
      <c r="A21" s="125"/>
      <c r="B21" s="122"/>
      <c r="C21" s="132"/>
      <c r="D21" s="132"/>
      <c r="E21" s="133"/>
    </row>
    <row r="22" spans="1:6" s="2" customFormat="1" x14ac:dyDescent="0.25">
      <c r="A22" s="127"/>
      <c r="B22" s="122"/>
      <c r="C22" s="132"/>
      <c r="D22" s="132"/>
      <c r="E22" s="133"/>
    </row>
    <row r="23" spans="1:6" s="2" customFormat="1" x14ac:dyDescent="0.25">
      <c r="A23" s="127"/>
      <c r="B23" s="122"/>
      <c r="C23" s="132"/>
      <c r="D23" s="132"/>
      <c r="E23" s="133"/>
    </row>
    <row r="24" spans="1:6" s="2" customFormat="1" hidden="1" x14ac:dyDescent="0.25">
      <c r="A24" s="100"/>
      <c r="B24" s="97"/>
      <c r="C24" s="101"/>
      <c r="D24" s="101"/>
      <c r="E24" s="102"/>
    </row>
    <row r="25" spans="1:6" ht="34.5" customHeight="1" x14ac:dyDescent="0.25">
      <c r="A25" s="54" t="s">
        <v>217</v>
      </c>
      <c r="B25" s="63">
        <f>SUM(B11:B24)</f>
        <v>1643.35</v>
      </c>
      <c r="C25" s="71" t="str">
        <f>IF(SUBTOTAL(3,B11:B24)=SUBTOTAL(103,B11:B24),'Summary and sign-off'!$A$48,'Summary and sign-off'!$A$49)</f>
        <v>Check - there are no hidden rows with data</v>
      </c>
      <c r="D25" s="144" t="str">
        <f>IF('Summary and sign-off'!F59='Summary and sign-off'!F54,'Summary and sign-off'!A51,'Summary and sign-off'!A50)</f>
        <v>Check - each entry provides sufficient information</v>
      </c>
      <c r="E25" s="144"/>
    </row>
    <row r="26" spans="1:6" ht="14.15" customHeight="1" x14ac:dyDescent="0.25">
      <c r="B26" s="17"/>
      <c r="C26" s="17"/>
      <c r="D26" s="17"/>
      <c r="E26" s="17"/>
    </row>
    <row r="27" spans="1:6" ht="13" x14ac:dyDescent="0.3">
      <c r="A27" s="18" t="s">
        <v>218</v>
      </c>
      <c r="B27" s="17"/>
      <c r="C27" s="17"/>
      <c r="D27" s="17"/>
      <c r="E27" s="17"/>
    </row>
    <row r="28" spans="1:6" ht="12.65" customHeight="1" x14ac:dyDescent="0.25">
      <c r="A28" s="20" t="s">
        <v>193</v>
      </c>
      <c r="B28" s="17"/>
      <c r="C28" s="17"/>
      <c r="D28" s="17"/>
      <c r="E28" s="17"/>
    </row>
    <row r="29" spans="1:6" ht="13" x14ac:dyDescent="0.3">
      <c r="A29" s="20" t="s">
        <v>83</v>
      </c>
      <c r="B29" s="19"/>
      <c r="C29" s="17"/>
      <c r="D29" s="17"/>
      <c r="E29" s="17"/>
      <c r="F29" s="17"/>
    </row>
    <row r="30" spans="1:6" x14ac:dyDescent="0.25">
      <c r="A30" s="20" t="s">
        <v>207</v>
      </c>
      <c r="C30" s="17"/>
      <c r="D30" s="17"/>
      <c r="E30" s="17"/>
      <c r="F30" s="17"/>
    </row>
    <row r="31" spans="1:6" ht="12.75" customHeight="1" x14ac:dyDescent="0.25">
      <c r="A31" s="20" t="s">
        <v>208</v>
      </c>
      <c r="B31" s="25"/>
      <c r="C31" s="22"/>
      <c r="D31" s="22"/>
      <c r="E31" s="22"/>
      <c r="F31" s="22"/>
    </row>
    <row r="32" spans="1:6" x14ac:dyDescent="0.25">
      <c r="B32" s="26"/>
      <c r="C32" s="17"/>
      <c r="D32" s="17"/>
      <c r="E32" s="17"/>
    </row>
    <row r="33" spans="1:5" hidden="1" x14ac:dyDescent="0.25">
      <c r="A33" s="17"/>
      <c r="B33" s="17"/>
      <c r="C33" s="17"/>
      <c r="D33" s="17"/>
    </row>
    <row r="34" spans="1:5" ht="12.75" hidden="1" customHeight="1" x14ac:dyDescent="0.25"/>
    <row r="35" spans="1:5" hidden="1" x14ac:dyDescent="0.25">
      <c r="A35" s="17"/>
      <c r="B35" s="17"/>
      <c r="C35" s="17"/>
      <c r="D35" s="17"/>
      <c r="E35" s="17"/>
    </row>
    <row r="36" spans="1:5" hidden="1" x14ac:dyDescent="0.25">
      <c r="A36" s="17"/>
      <c r="B36" s="17"/>
      <c r="C36" s="17"/>
      <c r="D36" s="17"/>
      <c r="E36" s="17"/>
    </row>
    <row r="37" spans="1:5" hidden="1" x14ac:dyDescent="0.25">
      <c r="A37" s="17"/>
      <c r="B37" s="17"/>
      <c r="C37" s="17"/>
      <c r="D37" s="17"/>
      <c r="E37" s="17"/>
    </row>
    <row r="38" spans="1:5" hidden="1" x14ac:dyDescent="0.25">
      <c r="A38" s="17"/>
      <c r="B38" s="17"/>
      <c r="C38" s="17"/>
      <c r="D38" s="17"/>
      <c r="E38" s="17"/>
    </row>
    <row r="39" spans="1:5" hidden="1" x14ac:dyDescent="0.25">
      <c r="A39" s="17"/>
      <c r="B39" s="17"/>
      <c r="C39" s="17"/>
      <c r="D39" s="17"/>
      <c r="E39" s="17"/>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phoneticPr fontId="38" type="noConversion"/>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pageSetUpPr fitToPage="1"/>
  </sheetPr>
  <dimension ref="A1:J45"/>
  <sheetViews>
    <sheetView zoomScaleNormal="100" workbookViewId="0">
      <selection activeCell="D16" sqref="D16"/>
    </sheetView>
  </sheetViews>
  <sheetFormatPr defaultColWidth="0" defaultRowHeight="12.5" zeroHeight="1" x14ac:dyDescent="0.25"/>
  <cols>
    <col min="1" max="1" width="35.6328125" customWidth="1"/>
    <col min="2" max="2" width="46.6328125" customWidth="1"/>
    <col min="3" max="3" width="22.36328125" customWidth="1"/>
    <col min="4" max="4" width="25.453125" customWidth="1"/>
    <col min="5" max="6" width="35.6328125" customWidth="1"/>
    <col min="7" max="7" width="38" customWidth="1"/>
    <col min="8" max="10" width="9.36328125" hidden="1" customWidth="1"/>
    <col min="11" max="15" width="0" hidden="1" customWidth="1"/>
  </cols>
  <sheetData>
    <row r="1" spans="1:6" ht="26.25" customHeight="1" x14ac:dyDescent="0.25">
      <c r="A1" s="139" t="s">
        <v>219</v>
      </c>
      <c r="B1" s="139"/>
      <c r="C1" s="139"/>
      <c r="D1" s="139"/>
      <c r="E1" s="139"/>
      <c r="F1" s="139"/>
    </row>
    <row r="2" spans="1:6" ht="21" customHeight="1" x14ac:dyDescent="0.25">
      <c r="A2" s="3" t="s">
        <v>52</v>
      </c>
      <c r="B2" s="143" t="str">
        <f>'Summary and sign-off'!B2:F2</f>
        <v>Serious Fraud Office</v>
      </c>
      <c r="C2" s="143"/>
      <c r="D2" s="143"/>
      <c r="E2" s="143"/>
      <c r="F2" s="143"/>
    </row>
    <row r="3" spans="1:6" ht="21" customHeight="1" x14ac:dyDescent="0.25">
      <c r="A3" s="3" t="s">
        <v>115</v>
      </c>
      <c r="B3" s="143" t="str">
        <f>'Summary and sign-off'!B3:F3</f>
        <v>Karen Chang</v>
      </c>
      <c r="C3" s="143"/>
      <c r="D3" s="143"/>
      <c r="E3" s="143"/>
      <c r="F3" s="143"/>
    </row>
    <row r="4" spans="1:6" ht="21" customHeight="1" x14ac:dyDescent="0.25">
      <c r="A4" s="3" t="s">
        <v>116</v>
      </c>
      <c r="B4" s="143">
        <f>'Summary and sign-off'!B4:F4</f>
        <v>44743</v>
      </c>
      <c r="C4" s="143"/>
      <c r="D4" s="143"/>
      <c r="E4" s="143"/>
      <c r="F4" s="143"/>
    </row>
    <row r="5" spans="1:6" ht="21" customHeight="1" x14ac:dyDescent="0.25">
      <c r="A5" s="3" t="s">
        <v>117</v>
      </c>
      <c r="B5" s="143">
        <f>'Summary and sign-off'!B5:F5</f>
        <v>45107</v>
      </c>
      <c r="C5" s="143"/>
      <c r="D5" s="143"/>
      <c r="E5" s="143"/>
      <c r="F5" s="143"/>
    </row>
    <row r="6" spans="1:6" ht="21" customHeight="1" x14ac:dyDescent="0.25">
      <c r="A6" s="3" t="s">
        <v>220</v>
      </c>
      <c r="B6" s="142" t="s">
        <v>84</v>
      </c>
      <c r="C6" s="142"/>
      <c r="D6" s="142"/>
      <c r="E6" s="142"/>
      <c r="F6" s="142"/>
    </row>
    <row r="7" spans="1:6" ht="21" customHeight="1" x14ac:dyDescent="0.25">
      <c r="A7" s="3" t="s">
        <v>58</v>
      </c>
      <c r="B7" s="142" t="s">
        <v>87</v>
      </c>
      <c r="C7" s="142"/>
      <c r="D7" s="142"/>
      <c r="E7" s="142"/>
      <c r="F7" s="142"/>
    </row>
    <row r="8" spans="1:6" ht="36" customHeight="1" x14ac:dyDescent="0.25">
      <c r="A8" s="147" t="s">
        <v>221</v>
      </c>
      <c r="B8" s="147"/>
      <c r="C8" s="147"/>
      <c r="D8" s="147"/>
      <c r="E8" s="147"/>
      <c r="F8" s="147"/>
    </row>
    <row r="9" spans="1:6" ht="36" customHeight="1" x14ac:dyDescent="0.25">
      <c r="A9" s="155" t="s">
        <v>222</v>
      </c>
      <c r="B9" s="156"/>
      <c r="C9" s="156"/>
      <c r="D9" s="156"/>
      <c r="E9" s="156"/>
      <c r="F9" s="156"/>
    </row>
    <row r="10" spans="1:6" ht="39" customHeight="1" x14ac:dyDescent="0.25">
      <c r="A10" s="24" t="s">
        <v>122</v>
      </c>
      <c r="B10" s="114" t="s">
        <v>223</v>
      </c>
      <c r="C10" s="114" t="s">
        <v>224</v>
      </c>
      <c r="D10" s="114" t="s">
        <v>225</v>
      </c>
      <c r="E10" s="114" t="s">
        <v>226</v>
      </c>
      <c r="F10" s="114" t="s">
        <v>227</v>
      </c>
    </row>
    <row r="11" spans="1:6" s="2" customFormat="1" hidden="1" x14ac:dyDescent="0.25">
      <c r="A11" s="96"/>
      <c r="B11" s="101"/>
      <c r="C11" s="103"/>
      <c r="D11" s="101"/>
      <c r="E11" s="104"/>
      <c r="F11" s="102"/>
    </row>
    <row r="12" spans="1:6" s="2" customFormat="1" x14ac:dyDescent="0.25">
      <c r="A12" s="125"/>
      <c r="B12" s="128"/>
      <c r="C12" s="129"/>
      <c r="D12" s="128"/>
      <c r="E12" s="130"/>
      <c r="F12" s="131"/>
    </row>
    <row r="13" spans="1:6" s="2" customFormat="1" x14ac:dyDescent="0.25">
      <c r="A13" s="125"/>
      <c r="B13" s="128"/>
      <c r="C13" s="129"/>
      <c r="D13" s="128"/>
      <c r="E13" s="130"/>
      <c r="F13" s="131"/>
    </row>
    <row r="14" spans="1:6" s="2" customFormat="1" x14ac:dyDescent="0.25">
      <c r="A14" s="125"/>
      <c r="B14" s="128"/>
      <c r="C14" s="129"/>
      <c r="D14" s="128"/>
      <c r="E14" s="130"/>
      <c r="F14" s="131"/>
    </row>
    <row r="15" spans="1:6" s="2" customFormat="1" x14ac:dyDescent="0.25">
      <c r="A15" s="125"/>
      <c r="B15" s="128"/>
      <c r="C15" s="129"/>
      <c r="D15" s="128"/>
      <c r="E15" s="130"/>
      <c r="F15" s="131"/>
    </row>
    <row r="16" spans="1:6" s="2" customFormat="1" x14ac:dyDescent="0.25">
      <c r="A16" s="125"/>
      <c r="B16" s="128"/>
      <c r="C16" s="129"/>
      <c r="D16" s="128"/>
      <c r="E16" s="130"/>
      <c r="F16" s="131"/>
    </row>
    <row r="17" spans="1:7" s="2" customFormat="1" x14ac:dyDescent="0.25">
      <c r="A17" s="125"/>
      <c r="B17" s="128"/>
      <c r="C17" s="129"/>
      <c r="D17" s="128"/>
      <c r="E17" s="130"/>
      <c r="F17" s="131"/>
    </row>
    <row r="18" spans="1:7" s="2" customFormat="1" x14ac:dyDescent="0.25">
      <c r="A18" s="125"/>
      <c r="B18" s="128"/>
      <c r="C18" s="129"/>
      <c r="D18" s="128"/>
      <c r="E18" s="130"/>
      <c r="F18" s="131"/>
    </row>
    <row r="19" spans="1:7" s="2" customFormat="1" x14ac:dyDescent="0.25">
      <c r="A19" s="125"/>
      <c r="B19" s="128"/>
      <c r="C19" s="129"/>
      <c r="D19" s="128"/>
      <c r="E19" s="130"/>
      <c r="F19" s="131"/>
    </row>
    <row r="20" spans="1:7" s="2" customFormat="1" x14ac:dyDescent="0.25">
      <c r="A20" s="125"/>
      <c r="B20" s="128"/>
      <c r="C20" s="129"/>
      <c r="D20" s="128"/>
      <c r="E20" s="130"/>
      <c r="F20" s="131"/>
    </row>
    <row r="21" spans="1:7" s="2" customFormat="1" x14ac:dyDescent="0.25">
      <c r="A21" s="125"/>
      <c r="B21" s="128"/>
      <c r="C21" s="129"/>
      <c r="D21" s="128"/>
      <c r="E21" s="130"/>
      <c r="F21" s="131"/>
    </row>
    <row r="22" spans="1:7" s="2" customFormat="1" x14ac:dyDescent="0.25">
      <c r="A22" s="125"/>
      <c r="B22" s="128"/>
      <c r="C22" s="129"/>
      <c r="D22" s="128"/>
      <c r="E22" s="130"/>
      <c r="F22" s="131"/>
    </row>
    <row r="23" spans="1:7" s="2" customFormat="1" x14ac:dyDescent="0.25">
      <c r="A23" s="125"/>
      <c r="B23" s="128"/>
      <c r="C23" s="129"/>
      <c r="D23" s="128"/>
      <c r="E23" s="130"/>
      <c r="F23" s="131"/>
    </row>
    <row r="24" spans="1:7" s="2" customFormat="1" hidden="1" x14ac:dyDescent="0.25">
      <c r="A24" s="96"/>
      <c r="B24" s="101"/>
      <c r="C24" s="103"/>
      <c r="D24" s="101"/>
      <c r="E24" s="104"/>
      <c r="F24" s="102"/>
    </row>
    <row r="25" spans="1:7" ht="34.5" customHeight="1" x14ac:dyDescent="0.25">
      <c r="A25" s="115" t="s">
        <v>228</v>
      </c>
      <c r="B25" s="116" t="s">
        <v>229</v>
      </c>
      <c r="C25" s="117">
        <f>C26+C27</f>
        <v>0</v>
      </c>
      <c r="D25" s="118" t="str">
        <f>IF(SUBTOTAL(3,C11:C24)=SUBTOTAL(103,C11:C24),'Summary and sign-off'!$A$48,'Summary and sign-off'!$A$49)</f>
        <v>Check - there are no hidden rows with data</v>
      </c>
      <c r="E25" s="144" t="str">
        <f>IF('Summary and sign-off'!F60='Summary and sign-off'!F54,'Summary and sign-off'!A52,'Summary and sign-off'!A50)</f>
        <v>Check - each entry provides sufficient information</v>
      </c>
      <c r="F25" s="144"/>
      <c r="G25" s="2"/>
    </row>
    <row r="26" spans="1:7" ht="25.5" customHeight="1" x14ac:dyDescent="0.35">
      <c r="A26" s="55"/>
      <c r="B26" s="56" t="s">
        <v>101</v>
      </c>
      <c r="C26" s="57">
        <f>COUNTIF(C11:C24,'Summary and sign-off'!A45)</f>
        <v>0</v>
      </c>
      <c r="D26" s="14"/>
      <c r="E26" s="15"/>
      <c r="F26" s="16"/>
    </row>
    <row r="27" spans="1:7" ht="25.5" customHeight="1" x14ac:dyDescent="0.35">
      <c r="A27" s="55"/>
      <c r="B27" s="56" t="s">
        <v>102</v>
      </c>
      <c r="C27" s="57">
        <f>COUNTIF(C11:C24,'Summary and sign-off'!A46)</f>
        <v>0</v>
      </c>
      <c r="D27" s="14"/>
      <c r="E27" s="15"/>
      <c r="F27" s="16"/>
    </row>
    <row r="28" spans="1:7" ht="13" x14ac:dyDescent="0.3">
      <c r="A28" s="17"/>
      <c r="B28" s="18"/>
      <c r="C28" s="17"/>
      <c r="D28" s="19"/>
      <c r="E28" s="19"/>
      <c r="F28" s="17"/>
    </row>
    <row r="29" spans="1:7" ht="13" x14ac:dyDescent="0.3">
      <c r="A29" s="18" t="s">
        <v>218</v>
      </c>
      <c r="B29" s="18"/>
      <c r="C29" s="18"/>
      <c r="D29" s="18"/>
      <c r="E29" s="18"/>
      <c r="F29" s="18"/>
    </row>
    <row r="30" spans="1:7" ht="12.65" customHeight="1" x14ac:dyDescent="0.25">
      <c r="A30" s="20" t="s">
        <v>193</v>
      </c>
      <c r="B30" s="17"/>
      <c r="C30" s="17"/>
      <c r="D30" s="17"/>
      <c r="E30" s="17"/>
    </row>
    <row r="31" spans="1:7" ht="13" x14ac:dyDescent="0.3">
      <c r="A31" s="20" t="s">
        <v>83</v>
      </c>
      <c r="B31" s="19"/>
      <c r="C31" s="17"/>
      <c r="D31" s="17"/>
      <c r="E31" s="17"/>
      <c r="F31" s="17"/>
    </row>
    <row r="32" spans="1:7" ht="13" x14ac:dyDescent="0.3">
      <c r="A32" s="20" t="s">
        <v>230</v>
      </c>
      <c r="B32" s="21"/>
      <c r="C32" s="21"/>
      <c r="D32" s="21"/>
      <c r="E32" s="21"/>
      <c r="F32" s="21"/>
    </row>
    <row r="33" spans="1:6" ht="12.75" customHeight="1" x14ac:dyDescent="0.25">
      <c r="A33" s="20" t="s">
        <v>231</v>
      </c>
      <c r="B33" s="17"/>
      <c r="C33" s="17"/>
      <c r="D33" s="17"/>
      <c r="E33" s="17"/>
      <c r="F33" s="17"/>
    </row>
    <row r="34" spans="1:6" ht="13.25" customHeight="1" x14ac:dyDescent="0.25">
      <c r="A34" s="20" t="s">
        <v>232</v>
      </c>
      <c r="B34" s="17"/>
      <c r="C34" s="17"/>
      <c r="D34" s="17"/>
      <c r="E34" s="17"/>
      <c r="F34" s="17"/>
    </row>
    <row r="35" spans="1:6" x14ac:dyDescent="0.25">
      <c r="A35" s="20" t="s">
        <v>233</v>
      </c>
      <c r="C35" s="17"/>
      <c r="D35" s="17"/>
      <c r="E35" s="17"/>
      <c r="F35" s="17"/>
    </row>
    <row r="36" spans="1:6" ht="12.75" customHeight="1" x14ac:dyDescent="0.25">
      <c r="A36" s="20" t="s">
        <v>208</v>
      </c>
      <c r="B36" s="20"/>
      <c r="C36" s="22"/>
      <c r="D36" s="22"/>
      <c r="E36" s="22"/>
      <c r="F36" s="22"/>
    </row>
    <row r="37" spans="1:6" ht="12.75" customHeight="1" x14ac:dyDescent="0.25">
      <c r="A37" s="20"/>
      <c r="B37" s="20"/>
      <c r="C37" s="22"/>
      <c r="D37" s="22"/>
      <c r="E37" s="22"/>
      <c r="F37" s="22"/>
    </row>
    <row r="38" spans="1:6" ht="12.75" hidden="1" customHeight="1" x14ac:dyDescent="0.25">
      <c r="A38" s="20"/>
      <c r="B38" s="20"/>
      <c r="C38" s="22"/>
      <c r="D38" s="22"/>
      <c r="E38" s="22"/>
      <c r="F38" s="22"/>
    </row>
    <row r="41" spans="1:6" ht="13" hidden="1" x14ac:dyDescent="0.3">
      <c r="A41" s="18"/>
      <c r="B41" s="18"/>
      <c r="C41" s="18"/>
      <c r="D41" s="18"/>
      <c r="E41" s="18"/>
      <c r="F41" s="18"/>
    </row>
    <row r="42" spans="1:6" ht="13" hidden="1" x14ac:dyDescent="0.3">
      <c r="A42" s="18"/>
      <c r="B42" s="18"/>
      <c r="C42" s="18"/>
      <c r="D42" s="18"/>
      <c r="E42" s="18"/>
      <c r="F42" s="18"/>
    </row>
    <row r="43" spans="1:6" ht="13" hidden="1" x14ac:dyDescent="0.3">
      <c r="A43" s="18"/>
      <c r="B43" s="18"/>
      <c r="C43" s="18"/>
      <c r="D43" s="18"/>
      <c r="E43" s="18"/>
      <c r="F43" s="18"/>
    </row>
    <row r="44" spans="1:6" ht="13" hidden="1" x14ac:dyDescent="0.3">
      <c r="A44" s="18"/>
      <c r="B44" s="18"/>
      <c r="C44" s="18"/>
      <c r="D44" s="18"/>
      <c r="E44" s="18"/>
      <c r="F44" s="18"/>
    </row>
    <row r="45" spans="1:6" ht="13" hidden="1" x14ac:dyDescent="0.3">
      <c r="A45" s="18"/>
      <c r="B45" s="18"/>
      <c r="C45" s="18"/>
      <c r="D45" s="18"/>
      <c r="E45" s="18"/>
      <c r="F45" s="18"/>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f9ac333f-6872-416a-8064-236360a9735c">SSCNZ-871057456-822237</_dlc_DocId>
    <_dlc_DocIdUrl xmlns="f9ac333f-6872-416a-8064-236360a9735c">
      <Url>https://sscnz.sharepoint.com/sites/sscdms/66262/_layouts/15/DocIdRedir.aspx?ID=SSCNZ-871057456-822237</Url>
      <Description>SSCNZ-871057456-822237</Description>
    </_dlc_DocIdUrl>
    <lcf76f155ced4ddcb4097134ff3c332f xmlns="f9ac333f-6872-416a-8064-236360a9735c">
      <Terms xmlns="http://schemas.microsoft.com/office/infopath/2007/PartnerControls"/>
    </lcf76f155ced4ddcb4097134ff3c332f>
    <TaxCatchAll xmlns="74b33cf6-19c1-470c-969c-cf2db5fca62c" xsi:nil="true"/>
    <_dlc_DocIdPersistId xmlns="f9ac333f-6872-416a-8064-236360a9735c" xsi:nil="true"/>
    <SharedWithUsers xmlns="74b33cf6-19c1-470c-969c-cf2db5fca62c">
      <UserInfo>
        <DisplayName>Limited Access System Group For Web 329ac838-cdd5-4b73-9294-e2d315a0b542</DisplayName>
        <AccountId>38</AccountId>
        <AccountType/>
      </UserInfo>
      <UserInfo>
        <DisplayName>Karen Chang</DisplayName>
        <AccountId>190</AccountId>
        <AccountType/>
      </UserInfo>
    </SharedWithUsers>
    <MediaLengthInSeconds xmlns="f9ac333f-6872-416a-8064-236360a9735c" xsi:nil="true"/>
    <Comments xmlns="f9ac333f-6872-416a-8064-236360a9735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BDBC2F554C6E440A3D1FC3D14BF23B9" ma:contentTypeVersion="22" ma:contentTypeDescription="Create a new document." ma:contentTypeScope="" ma:versionID="827edf528d54389837436796801dda1b">
  <xsd:schema xmlns:xsd="http://www.w3.org/2001/XMLSchema" xmlns:xs="http://www.w3.org/2001/XMLSchema" xmlns:p="http://schemas.microsoft.com/office/2006/metadata/properties" xmlns:ns2="f9ac333f-6872-416a-8064-236360a9735c" xmlns:ns3="74b33cf6-19c1-470c-969c-cf2db5fca62c" targetNamespace="http://schemas.microsoft.com/office/2006/metadata/properties" ma:root="true" ma:fieldsID="045bcf70ed318b4636c6d8ba009bb072" ns2:_="" ns3:_="">
    <xsd:import namespace="f9ac333f-6872-416a-8064-236360a9735c"/>
    <xsd:import namespace="74b33cf6-19c1-470c-969c-cf2db5fca62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Location" minOccurs="0"/>
                <xsd:element ref="ns2:MediaLengthInSeconds" minOccurs="0"/>
                <xsd:element ref="ns2:_dlc_DocId" minOccurs="0"/>
                <xsd:element ref="ns2:_dlc_DocIdUrl" minOccurs="0"/>
                <xsd:element ref="ns2:_dlc_DocIdPersistId" minOccurs="0"/>
                <xsd:element ref="ns2:lcf76f155ced4ddcb4097134ff3c332f" minOccurs="0"/>
                <xsd:element ref="ns3:TaxCatchAll" minOccurs="0"/>
                <xsd:element ref="ns2:Comme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ac333f-6872-416a-8064-236360a973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_dlc_DocId" ma:index="20" nillable="true" ma:displayName="Document ID Value" ma:description="The value of the document ID assigned to this item." ma:internalName="_dlc_DocId" ma:readOnly="false">
      <xsd:simpleType>
        <xsd:restriction base="dms:Text"/>
      </xsd:simpleType>
    </xsd:element>
    <xsd:element name="_dlc_DocIdUrl" ma:index="21" nillable="true" ma:displayName="Document ID" ma:description="Permanent link to this document." ma:format="Hyperlink" ma:hidden="true" ma:internalName="_dlc_DocIdUrl"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false">
      <xsd:simpleType>
        <xsd:restriction base="dms:Boolea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3f3a9e44-7e49-4492-b404-e8448287d7f5" ma:termSetId="09814cd3-568e-fe90-9814-8d621ff8fb84" ma:anchorId="fba54fb3-c3e1-fe81-a776-ca4b69148c4d" ma:open="true" ma:isKeyword="false">
      <xsd:complexType>
        <xsd:sequence>
          <xsd:element ref="pc:Terms" minOccurs="0" maxOccurs="1"/>
        </xsd:sequence>
      </xsd:complexType>
    </xsd:element>
    <xsd:element name="Comments" ma:index="26" nillable="true" ma:displayName="Comments" ma:format="Dropdown" ma:internalName="Comments">
      <xsd:simpleType>
        <xsd:restriction base="dms:Note">
          <xsd:maxLength value="255"/>
        </xsd:restrictio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4b33cf6-19c1-470c-969c-cf2db5fca62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9e99878d-bbf4-4888-871f-a1ffdb608a98}" ma:internalName="TaxCatchAll" ma:showField="CatchAllData" ma:web="74b33cf6-19c1-470c-969c-cf2db5fca6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79D7F4-D0D7-4BCB-BBEA-E7C37A64913E}">
  <ds:schemaRefs>
    <ds:schemaRef ds:uri="http://schemas.microsoft.com/office/2006/documentManagement/types"/>
    <ds:schemaRef ds:uri="http://www.w3.org/XML/1998/namespace"/>
    <ds:schemaRef ds:uri="http://purl.org/dc/terms/"/>
    <ds:schemaRef ds:uri="329ac838-cdd5-4b73-9294-e2d315a0b542"/>
    <ds:schemaRef ds:uri="http://schemas.microsoft.com/office/2006/metadata/properties"/>
    <ds:schemaRef ds:uri="http://purl.org/dc/dcmitype/"/>
    <ds:schemaRef ds:uri="http://schemas.openxmlformats.org/package/2006/metadata/core-properties"/>
    <ds:schemaRef ds:uri="http://schemas.microsoft.com/office/infopath/2007/PartnerControls"/>
    <ds:schemaRef ds:uri="7e5b1707-3179-4bab-8ec8-4bab394303fc"/>
    <ds:schemaRef ds:uri="http://purl.org/dc/elements/1.1/"/>
  </ds:schemaRefs>
</ds:datastoreItem>
</file>

<file path=customXml/itemProps2.xml><?xml version="1.0" encoding="utf-8"?>
<ds:datastoreItem xmlns:ds="http://schemas.openxmlformats.org/officeDocument/2006/customXml" ds:itemID="{2EC63E26-7856-4D16-AA89-89178A61F892}"/>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Faith Thumath</cp:lastModifiedBy>
  <cp:revision/>
  <dcterms:created xsi:type="dcterms:W3CDTF">2010-10-17T20:59:02Z</dcterms:created>
  <dcterms:modified xsi:type="dcterms:W3CDTF">2023-07-31T02:08:34Z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0x010100EBDBC2F554C6E440A3D1FC3D14BF23B9</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y fmtid="{D5CDD505-2E9C-101B-9397-08002B2CF9AE}" pid="11" name="MediaServiceImageTags">
    <vt:lpwstr/>
  </property>
  <property fmtid="{D5CDD505-2E9C-101B-9397-08002B2CF9AE}" pid="12" name="Order">
    <vt:r8>3755400</vt:r8>
  </property>
  <property fmtid="{D5CDD505-2E9C-101B-9397-08002B2CF9AE}" pid="13" name="xd_Signature">
    <vt:bool>false</vt:bool>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ies>
</file>