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https://sfonz-my.sharepoint.com/personal/fthumath_sfo_govt_nz/Documents/Desktop/"/>
    </mc:Choice>
  </mc:AlternateContent>
  <xr:revisionPtr revIDLastSave="10" documentId="8_{48ACC2A9-1D31-4FE7-BF3F-3CAF1EDBA095}" xr6:coauthVersionLast="47" xr6:coauthVersionMax="47" xr10:uidLastSave="{551CD4F5-3B44-4304-B478-058E415A366D}"/>
  <bookViews>
    <workbookView xWindow="-110" yWindow="-110" windowWidth="19420" windowHeight="1042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expenses'!$A$1:$E$21</definedName>
    <definedName name="_xlnm.Print_Area" localSheetId="4">'Gifts and benefits'!$A$1:$F$27</definedName>
    <definedName name="_xlnm.Print_Area" localSheetId="2">Hospitality!$A$1:$E$22</definedName>
    <definedName name="_xlnm.Print_Area" localSheetId="0">'Summary and sign-off'!$A$1:$F$23</definedName>
    <definedName name="_xlnm.Print_Area" localSheetId="1">Travel!$A$1:$E$76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6" i="4" l="1"/>
  <c r="C15" i="3"/>
  <c r="C15" i="2"/>
  <c r="C57" i="1"/>
  <c r="C65" i="1"/>
  <c r="C16" i="1"/>
  <c r="B6" i="13" l="1"/>
  <c r="E60" i="13"/>
  <c r="C60" i="13"/>
  <c r="C18" i="4"/>
  <c r="C17" i="4"/>
  <c r="B60" i="13" l="1"/>
  <c r="B59" i="13"/>
  <c r="D59" i="13"/>
  <c r="B58" i="13"/>
  <c r="D58" i="13"/>
  <c r="D57" i="13"/>
  <c r="B57" i="13"/>
  <c r="D56" i="13"/>
  <c r="B56" i="13"/>
  <c r="D55" i="13"/>
  <c r="B55" i="13"/>
  <c r="B2" i="4"/>
  <c r="B3" i="4"/>
  <c r="B2" i="3"/>
  <c r="B3" i="3"/>
  <c r="B2" i="2"/>
  <c r="B3" i="2"/>
  <c r="B2" i="1"/>
  <c r="B3" i="1"/>
  <c r="F58" i="13" l="1"/>
  <c r="D15" i="2" s="1"/>
  <c r="F60" i="13"/>
  <c r="E16" i="4" s="1"/>
  <c r="F59" i="13"/>
  <c r="D15" i="3" s="1"/>
  <c r="F57" i="13"/>
  <c r="D65" i="1" s="1"/>
  <c r="F56" i="13"/>
  <c r="D57" i="1" s="1"/>
  <c r="F55" i="13"/>
  <c r="D16" i="1" s="1"/>
  <c r="C13" i="13"/>
  <c r="C12" i="13"/>
  <c r="C11" i="13"/>
  <c r="C16" i="13" l="1"/>
  <c r="C17" i="13"/>
  <c r="B5" i="4" l="1"/>
  <c r="B4" i="4"/>
  <c r="B5" i="3"/>
  <c r="B4" i="3"/>
  <c r="B5" i="2"/>
  <c r="B4" i="2"/>
  <c r="B5" i="1"/>
  <c r="B4" i="1"/>
  <c r="C15" i="13" l="1"/>
  <c r="F12" i="13" l="1"/>
  <c r="C16" i="4"/>
  <c r="F11" i="13" s="1"/>
  <c r="F13" i="13" l="1"/>
  <c r="B65" i="1"/>
  <c r="B17" i="13" s="1"/>
  <c r="B57" i="1"/>
  <c r="B16" i="13" s="1"/>
  <c r="B16" i="1"/>
  <c r="B15" i="13" s="1"/>
  <c r="B15" i="3" l="1"/>
  <c r="B13" i="13" s="1"/>
  <c r="B15" i="2"/>
  <c r="B12" i="13" s="1"/>
  <c r="B11" i="13" l="1"/>
  <c r="B6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<sst xmlns="http://schemas.openxmlformats.org/spreadsheetml/2006/main" count="234" uniqueCount="142">
  <si>
    <t>Hospitality</t>
  </si>
  <si>
    <t>Gifts and benefits</t>
  </si>
  <si>
    <t>Chief Executive Expenses, Gifts and Benefits Disclosure - summary &amp; sign-off*</t>
  </si>
  <si>
    <t xml:space="preserve">Organisation Name </t>
  </si>
  <si>
    <t>Serious Fraud Office</t>
  </si>
  <si>
    <t>Chief Executive**</t>
  </si>
  <si>
    <t>Disclosure period start***</t>
  </si>
  <si>
    <t>Disclosure period end***</t>
  </si>
  <si>
    <t>Agency totals check</t>
  </si>
  <si>
    <t>Chief Executive approval****</t>
  </si>
  <si>
    <t>This disclosure has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</si>
  <si>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</si>
  <si>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</si>
  <si>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</si>
  <si>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</si>
  <si>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</si>
  <si>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</si>
  <si>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</si>
  <si>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</si>
  <si>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</si>
  <si>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</si>
  <si>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</si>
  <si>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</si>
  <si>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</si>
  <si>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</si>
  <si>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</si>
  <si>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</si>
  <si>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</si>
  <si>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</si>
  <si>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</si>
  <si>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</si>
  <si>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</si>
  <si>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</si>
  <si>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</si>
  <si>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</si>
  <si>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</si>
  <si>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</si>
  <si>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</si>
  <si>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</si>
  <si>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</si>
  <si>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</si>
  <si>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</si>
  <si>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</si>
  <si>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</si>
  <si>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</si>
  <si>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</si>
  <si>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</si>
  <si>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</si>
  <si>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</si>
  <si>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</si>
  <si>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</si>
  <si>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</si>
  <si>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</si>
  <si>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</si>
  <si>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</si>
  <si>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</si>
  <si>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</si>
  <si>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</si>
  <si>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</si>
  <si>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</si>
  <si>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</si>
  <si>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</si>
  <si>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</si>
  <si>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</si>
  <si>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</si>
  <si>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</si>
  <si>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</si>
  <si>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</si>
  <si>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</si>
  <si>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</si>
  <si>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</si>
  <si>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</si>
  <si>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</si>
  <si>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</si>
  <si>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</si>
  <si>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 information to disclose</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</si>
  <si>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</si>
  <si>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</si>
  <si>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</si>
  <si>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Wellington</t>
  </si>
  <si>
    <t>Airfare - change in travel time</t>
  </si>
  <si>
    <t>Airfare</t>
  </si>
  <si>
    <t>Minister's Meeting and SFO Wellington Team meetings</t>
  </si>
  <si>
    <t>Taxi (Electric)</t>
  </si>
  <si>
    <t>Uber</t>
  </si>
  <si>
    <t>17 May to 18 May 2022</t>
  </si>
  <si>
    <t>Justice Sector Leadership Board and Ināia Tonu Nei meetings</t>
  </si>
  <si>
    <t>Dinner for CE</t>
  </si>
  <si>
    <t>Hotel accommodation including breakfast</t>
  </si>
  <si>
    <t>25 May to 27 May 2022</t>
  </si>
  <si>
    <t>Public Sector Leadership Team Retreat</t>
  </si>
  <si>
    <t>Lunch for CE</t>
  </si>
  <si>
    <t>29 to 30 June 2022</t>
  </si>
  <si>
    <t>Minister's Meeting and Select Committee Hearing</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</si>
  <si>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</si>
  <si>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</si>
  <si>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</si>
  <si>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</si>
  <si>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</si>
  <si>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</si>
  <si>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</si>
  <si>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</si>
  <si>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</si>
  <si>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</si>
  <si>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</si>
  <si>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</si>
  <si>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</si>
  <si>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</si>
  <si>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</si>
  <si>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</si>
  <si>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</si>
  <si>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</si>
  <si>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</si>
  <si>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</si>
  <si>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</si>
  <si>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</si>
  <si>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</si>
  <si>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</si>
  <si>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</si>
  <si>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</si>
  <si>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Auckland</t>
  </si>
  <si>
    <t>Professional development costs</t>
  </si>
  <si>
    <t>Media training</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</si>
  <si>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</si>
  <si>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</si>
  <si>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</si>
  <si>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</si>
  <si>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</si>
  <si>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</si>
  <si>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</si>
  <si>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</si>
  <si>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</si>
  <si>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</si>
  <si>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</si>
  <si>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</si>
  <si>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</si>
  <si>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</si>
  <si>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</si>
  <si>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</si>
  <si>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</si>
  <si>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Karen Chang</t>
  </si>
  <si>
    <t>Graham Gill, Deputy Chief Execuitve Corporate and Strategy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</si>
</sst>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6">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s>
  <cellStyleXfs count="2">
    <xf numFmtId="0" fontId="0" fillId="0" borderId="0"/>
    <xf numFmtId="165" fontId="19" fillId="0" borderId="0" applyFont="0" applyFill="0" applyBorder="0" applyAlignment="0" applyProtection="0"/>
  </cellStyleXfs>
  <cellXfs count="142">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167" fontId="17" fillId="10" borderId="10" xfId="0" applyNumberFormat="1" applyFont="1" applyFill="1" applyBorder="1" applyAlignment="1" applyProtection="1">
      <alignment vertical="center"/>
      <protection locked="0"/>
    </xf>
    <xf numFmtId="164" fontId="11" fillId="10" borderId="11" xfId="0" applyNumberFormat="1" applyFont="1" applyFill="1" applyBorder="1" applyAlignment="1" applyProtection="1">
      <alignment vertical="center" wrapText="1"/>
      <protection locked="0"/>
    </xf>
    <xf numFmtId="0" fontId="17" fillId="10" borderId="11" xfId="0" applyFont="1" applyFill="1" applyBorder="1" applyAlignment="1" applyProtection="1">
      <alignment vertical="center" wrapText="1"/>
      <protection locked="0"/>
    </xf>
    <xf numFmtId="0" fontId="11" fillId="10" borderId="11" xfId="0" applyFont="1" applyFill="1" applyBorder="1" applyAlignment="1" applyProtection="1">
      <alignment vertical="center" wrapText="1"/>
      <protection locked="0"/>
    </xf>
    <xf numFmtId="0" fontId="17" fillId="10" borderId="12" xfId="0" applyFont="1" applyFill="1" applyBorder="1" applyAlignment="1" applyProtection="1">
      <alignment vertical="center" wrapText="1"/>
      <protection locked="0"/>
    </xf>
    <xf numFmtId="167" fontId="11" fillId="10" borderId="13" xfId="0" applyNumberFormat="1" applyFont="1" applyFill="1" applyBorder="1" applyAlignment="1" applyProtection="1">
      <alignment vertical="center"/>
      <protection locked="0"/>
    </xf>
    <xf numFmtId="164" fontId="11" fillId="10" borderId="14" xfId="0" applyNumberFormat="1" applyFont="1" applyFill="1" applyBorder="1" applyAlignment="1" applyProtection="1">
      <alignment vertical="center" wrapText="1"/>
      <protection locked="0"/>
    </xf>
    <xf numFmtId="0" fontId="11" fillId="10" borderId="14" xfId="0" applyFont="1" applyFill="1" applyBorder="1" applyAlignment="1" applyProtection="1">
      <alignment vertical="center" wrapText="1"/>
      <protection locked="0"/>
    </xf>
    <xf numFmtId="0" fontId="11" fillId="10" borderId="15" xfId="0" applyFont="1" applyFill="1" applyBorder="1" applyAlignment="1" applyProtection="1">
      <alignment vertical="center" wrapText="1"/>
      <protection locked="0"/>
    </xf>
    <xf numFmtId="167" fontId="17" fillId="10" borderId="10" xfId="0" applyNumberFormat="1" applyFont="1" applyFill="1" applyBorder="1" applyAlignment="1" applyProtection="1">
      <alignment horizontal="right" vertical="center"/>
      <protection locked="0"/>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18"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8" sqref="B8:F8"/>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25" t="s">
        <v>2</v>
      </c>
      <c r="B1" s="125"/>
      <c r="C1" s="125"/>
      <c r="D1" s="125"/>
      <c r="E1" s="125"/>
      <c r="F1" s="125"/>
      <c r="G1" s="17"/>
      <c r="H1" s="17"/>
      <c r="I1" s="17"/>
      <c r="J1" s="17"/>
      <c r="K1" s="17"/>
    </row>
    <row r="2" spans="1:11" ht="21" customHeight="1" x14ac:dyDescent="0.25">
      <c r="A2" s="3" t="s">
        <v>3</v>
      </c>
      <c r="B2" s="126" t="s">
        <v>4</v>
      </c>
      <c r="C2" s="126"/>
      <c r="D2" s="126"/>
      <c r="E2" s="126"/>
      <c r="F2" s="126"/>
      <c r="G2" s="17"/>
      <c r="H2" s="17"/>
      <c r="I2" s="17"/>
      <c r="J2" s="17"/>
      <c r="K2" s="17"/>
    </row>
    <row r="3" spans="1:11" ht="21" customHeight="1" x14ac:dyDescent="0.25">
      <c r="A3" s="3" t="s">
        <v>5</v>
      </c>
      <c r="B3" s="126" t="s">
        <v>140</v>
      </c>
      <c r="C3" s="126"/>
      <c r="D3" s="126"/>
      <c r="E3" s="126"/>
      <c r="F3" s="126"/>
      <c r="G3" s="17"/>
      <c r="H3" s="17"/>
      <c r="I3" s="17"/>
      <c r="J3" s="17"/>
      <c r="K3" s="17"/>
    </row>
    <row r="4" spans="1:11" ht="21" customHeight="1" x14ac:dyDescent="0.25">
      <c r="A4" s="3" t="s">
        <v>6</v>
      </c>
      <c r="B4" s="127">
        <v>44677</v>
      </c>
      <c r="C4" s="127"/>
      <c r="D4" s="127"/>
      <c r="E4" s="127"/>
      <c r="F4" s="127"/>
      <c r="G4" s="17"/>
      <c r="H4" s="17"/>
      <c r="I4" s="17"/>
      <c r="J4" s="17"/>
      <c r="K4" s="17"/>
    </row>
    <row r="5" spans="1:11" ht="21" customHeight="1" x14ac:dyDescent="0.25">
      <c r="A5" s="3" t="s">
        <v>7</v>
      </c>
      <c r="B5" s="127">
        <v>44742</v>
      </c>
      <c r="C5" s="127"/>
      <c r="D5" s="127"/>
      <c r="E5" s="127"/>
      <c r="F5" s="127"/>
      <c r="G5" s="17"/>
      <c r="H5" s="17"/>
      <c r="I5" s="17"/>
      <c r="J5" s="17"/>
      <c r="K5" s="17"/>
    </row>
    <row r="6" spans="1:11" ht="21" customHeight="1" x14ac:dyDescent="0.25">
      <c r="A6" s="3" t="s">
        <v>8</v>
      </c>
      <c r="B6" s="124" t="str">
        <f>IF(AND(Travel!B7&lt;&gt;A30,Hospitality!B7&lt;&gt;A30,'All other expenses'!B7&lt;&gt;A30,'Gifts and benefits'!B7&lt;&gt;A30),A31,IF(AND(Travel!B7=A30,Hospitality!B7=A30,'All other expenses'!B7=A30,'Gifts and benefits'!B7=A30),A33,A32))</f>
        <v>Data and totals checked on all sheets</v>
      </c>
      <c r="C6" s="124"/>
      <c r="D6" s="124"/>
      <c r="E6" s="124"/>
      <c r="F6" s="124"/>
      <c r="G6" s="23"/>
      <c r="H6" s="17"/>
      <c r="I6" s="17"/>
      <c r="J6" s="17"/>
      <c r="K6" s="17"/>
    </row>
    <row r="7" spans="1:11" ht="21" customHeight="1" x14ac:dyDescent="0.25">
      <c r="A7" s="3" t="s">
        <v>9</v>
      </c>
      <c r="B7" s="123" t="s">
        <v>10</v>
      </c>
      <c r="C7" s="123"/>
      <c r="D7" s="123"/>
      <c r="E7" s="123"/>
      <c r="F7" s="123"/>
      <c r="G7" s="23"/>
      <c r="H7" s="17"/>
      <c r="I7" s="17"/>
      <c r="J7" s="17"/>
      <c r="K7" s="17"/>
    </row>
    <row r="8" spans="1:11" ht="21" customHeight="1" x14ac:dyDescent="0.25">
      <c r="A8" s="3" t="s">
        <v>11</v>
      </c>
      <c r="B8" s="123" t="s">
        <v>141</v>
      </c>
      <c r="C8" s="123"/>
      <c r="D8" s="123"/>
      <c r="E8" s="123"/>
      <c r="F8" s="123"/>
      <c r="G8" s="23"/>
      <c r="H8" s="17"/>
      <c r="I8" s="17"/>
      <c r="J8" s="17"/>
      <c r="K8" s="17"/>
    </row>
    <row r="9" spans="1:11" ht="66.75" customHeight="1" x14ac:dyDescent="0.25">
      <c r="A9" s="122" t="s">
        <v>12</v>
      </c>
      <c r="B9" s="122"/>
      <c r="C9" s="122"/>
      <c r="D9" s="122"/>
      <c r="E9" s="122"/>
      <c r="F9" s="122"/>
      <c r="G9" s="23"/>
      <c r="H9" s="17"/>
      <c r="I9" s="17"/>
      <c r="J9" s="17"/>
      <c r="K9" s="17"/>
    </row>
    <row r="10" spans="1:11" s="77" customFormat="1" ht="36" customHeight="1" x14ac:dyDescent="0.3">
      <c r="A10" s="71" t="s">
        <v>13</v>
      </c>
      <c r="B10" s="72" t="s">
        <v>14</v>
      </c>
      <c r="C10" s="72" t="s">
        <v>15</v>
      </c>
      <c r="D10" s="73"/>
      <c r="E10" s="74" t="s">
        <v>1</v>
      </c>
      <c r="F10" s="75" t="s">
        <v>16</v>
      </c>
      <c r="G10" s="76"/>
      <c r="H10" s="76"/>
      <c r="I10" s="76"/>
      <c r="J10" s="76"/>
      <c r="K10" s="76"/>
    </row>
    <row r="11" spans="1:11" ht="27.75" customHeight="1" x14ac:dyDescent="0.35">
      <c r="A11" s="8" t="s">
        <v>17</v>
      </c>
      <c r="B11" s="45">
        <f>B15+B16+B17</f>
        <v>5280.7400000000016</v>
      </c>
      <c r="C11" s="51" t="str">
        <f>IF(Travel!B6="",A34,Travel!B6)</f>
        <v>Figures include GST (where applicable)</v>
      </c>
      <c r="D11" s="6"/>
      <c r="E11" s="8" t="s">
        <v>18</v>
      </c>
      <c r="F11" s="33">
        <f>'Gifts and benefits'!C16</f>
        <v>0</v>
      </c>
      <c r="G11" s="29"/>
      <c r="H11" s="29"/>
      <c r="I11" s="29"/>
      <c r="J11" s="29"/>
      <c r="K11" s="29"/>
    </row>
    <row r="12" spans="1:11" ht="27.75" customHeight="1" x14ac:dyDescent="0.35">
      <c r="A12" s="8" t="s">
        <v>0</v>
      </c>
      <c r="B12" s="45">
        <f>Hospitality!B15</f>
        <v>0</v>
      </c>
      <c r="C12" s="51" t="str">
        <f>IF(Hospitality!B6="",A34,Hospitality!B6)</f>
        <v>Figures include GST (where applicable)</v>
      </c>
      <c r="D12" s="6"/>
      <c r="E12" s="8" t="s">
        <v>19</v>
      </c>
      <c r="F12" s="33">
        <f>'Gifts and benefits'!C17</f>
        <v>0</v>
      </c>
      <c r="G12" s="29"/>
      <c r="H12" s="29"/>
      <c r="I12" s="29"/>
      <c r="J12" s="29"/>
      <c r="K12" s="29"/>
    </row>
    <row r="13" spans="1:11" ht="27.75" customHeight="1" x14ac:dyDescent="0.25">
      <c r="A13" s="8" t="s">
        <v>20</v>
      </c>
      <c r="B13" s="45">
        <f>'All other expenses'!B15</f>
        <v>4312.5</v>
      </c>
      <c r="C13" s="51" t="str">
        <f>IF('All other expenses'!B6="",A34,'All other expenses'!B6)</f>
        <v>Figures include GST (where applicable)</v>
      </c>
      <c r="D13" s="6"/>
      <c r="E13" s="8" t="s">
        <v>21</v>
      </c>
      <c r="F13" s="33">
        <f>'Gifts and benefits'!C18</f>
        <v>0</v>
      </c>
      <c r="G13" s="17"/>
      <c r="H13" s="17"/>
      <c r="I13" s="17"/>
      <c r="J13" s="17"/>
      <c r="K13" s="17"/>
    </row>
    <row r="14" spans="1:11" ht="12.75" customHeight="1" x14ac:dyDescent="0.25">
      <c r="A14" s="7"/>
      <c r="B14" s="46"/>
      <c r="C14" s="52"/>
      <c r="D14" s="34"/>
      <c r="E14" s="6"/>
      <c r="F14" s="35"/>
      <c r="G14" s="17"/>
      <c r="H14" s="17"/>
      <c r="I14" s="17"/>
      <c r="J14" s="17"/>
      <c r="K14" s="17"/>
    </row>
    <row r="15" spans="1:11" ht="27.75" customHeight="1" x14ac:dyDescent="0.25">
      <c r="A15" s="9" t="s">
        <v>22</v>
      </c>
      <c r="B15" s="47">
        <f>Travel!B16</f>
        <v>0</v>
      </c>
      <c r="C15" s="53" t="str">
        <f>C11</f>
        <v>Figures include GST (where applicable)</v>
      </c>
      <c r="D15" s="6"/>
      <c r="E15" s="6"/>
      <c r="F15" s="35"/>
      <c r="G15" s="17"/>
      <c r="H15" s="17"/>
      <c r="I15" s="17"/>
      <c r="J15" s="17"/>
      <c r="K15" s="17"/>
    </row>
    <row r="16" spans="1:11" ht="27.75" customHeight="1" x14ac:dyDescent="0.25">
      <c r="A16" s="9" t="s">
        <v>23</v>
      </c>
      <c r="B16" s="47">
        <f>Travel!B57</f>
        <v>5280.7400000000016</v>
      </c>
      <c r="C16" s="53" t="str">
        <f>C11</f>
        <v>Figures include GST (where applicable)</v>
      </c>
      <c r="D16" s="36"/>
      <c r="E16" s="6"/>
      <c r="F16" s="37"/>
      <c r="G16" s="17"/>
      <c r="H16" s="17"/>
      <c r="I16" s="17"/>
      <c r="J16" s="17"/>
      <c r="K16" s="17"/>
    </row>
    <row r="17" spans="1:11" ht="27.75" customHeight="1" x14ac:dyDescent="0.25">
      <c r="A17" s="9" t="s">
        <v>24</v>
      </c>
      <c r="B17" s="47">
        <f>Travel!B65</f>
        <v>0</v>
      </c>
      <c r="C17" s="53" t="str">
        <f>C11</f>
        <v>Figures include GST (where applicable)</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25</v>
      </c>
      <c r="B19" s="19"/>
      <c r="C19" s="17"/>
      <c r="D19" s="17"/>
      <c r="E19" s="17"/>
      <c r="F19" s="17"/>
      <c r="G19" s="17"/>
      <c r="H19" s="17"/>
      <c r="I19" s="17"/>
      <c r="J19" s="17"/>
      <c r="K19" s="17"/>
    </row>
    <row r="20" spans="1:11" x14ac:dyDescent="0.25">
      <c r="A20" s="20" t="s">
        <v>26</v>
      </c>
      <c r="D20" s="17"/>
      <c r="E20" s="17"/>
      <c r="F20" s="17"/>
      <c r="G20" s="17"/>
      <c r="H20" s="17"/>
      <c r="I20" s="17"/>
      <c r="J20" s="17"/>
      <c r="K20" s="17"/>
    </row>
    <row r="21" spans="1:11" ht="12.65" customHeight="1" x14ac:dyDescent="0.25">
      <c r="A21" s="20" t="s">
        <v>27</v>
      </c>
      <c r="D21" s="17"/>
      <c r="E21" s="17"/>
      <c r="F21" s="17"/>
      <c r="G21" s="17"/>
      <c r="H21" s="17"/>
      <c r="I21" s="17"/>
      <c r="J21" s="17"/>
      <c r="K21" s="17"/>
    </row>
    <row r="22" spans="1:11" ht="12.65" customHeight="1" x14ac:dyDescent="0.25">
      <c r="A22" s="20" t="s">
        <v>28</v>
      </c>
      <c r="D22" s="17"/>
      <c r="E22" s="17"/>
      <c r="F22" s="17"/>
      <c r="G22" s="17"/>
      <c r="H22" s="17"/>
      <c r="I22" s="17"/>
      <c r="J22" s="17"/>
      <c r="K22" s="17"/>
    </row>
    <row r="23" spans="1:11" ht="12.65" customHeight="1" x14ac:dyDescent="0.25">
      <c r="A23" s="20" t="s">
        <v>29</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30</v>
      </c>
      <c r="B25" s="13"/>
      <c r="C25" s="13"/>
      <c r="D25" s="13"/>
      <c r="E25" s="13"/>
      <c r="F25" s="13"/>
      <c r="G25" s="17"/>
      <c r="H25" s="17"/>
      <c r="I25" s="17"/>
      <c r="J25" s="17"/>
      <c r="K25" s="17"/>
    </row>
    <row r="26" spans="1:11" ht="12.75" hidden="1" customHeight="1" x14ac:dyDescent="0.25">
      <c r="A26" s="11" t="s">
        <v>31</v>
      </c>
      <c r="B26" s="4"/>
      <c r="C26" s="4"/>
      <c r="D26" s="11"/>
      <c r="E26" s="11"/>
      <c r="F26" s="11"/>
      <c r="G26" s="17"/>
      <c r="H26" s="17"/>
      <c r="I26" s="17"/>
      <c r="J26" s="17"/>
      <c r="K26" s="17"/>
    </row>
    <row r="27" spans="1:11" hidden="1" x14ac:dyDescent="0.25">
      <c r="A27" s="10" t="s">
        <v>32</v>
      </c>
      <c r="B27" s="10"/>
      <c r="C27" s="10"/>
      <c r="D27" s="10"/>
      <c r="E27" s="10"/>
      <c r="F27" s="10"/>
      <c r="G27" s="17"/>
      <c r="H27" s="17"/>
      <c r="I27" s="17"/>
      <c r="J27" s="17"/>
      <c r="K27" s="17"/>
    </row>
    <row r="28" spans="1:11" hidden="1" x14ac:dyDescent="0.25">
      <c r="A28" s="10" t="s">
        <v>33</v>
      </c>
      <c r="B28" s="10"/>
      <c r="C28" s="10"/>
      <c r="D28" s="10"/>
      <c r="E28" s="10"/>
      <c r="F28" s="10"/>
      <c r="G28" s="17"/>
      <c r="H28" s="17"/>
      <c r="I28" s="17"/>
      <c r="J28" s="17"/>
      <c r="K28" s="17"/>
    </row>
    <row r="29" spans="1:11" hidden="1" x14ac:dyDescent="0.25">
      <c r="A29" s="11" t="s">
        <v>34</v>
      </c>
      <c r="B29" s="11"/>
      <c r="C29" s="11"/>
      <c r="D29" s="11"/>
      <c r="E29" s="11"/>
      <c r="F29" s="11"/>
      <c r="G29" s="17"/>
      <c r="H29" s="17"/>
      <c r="I29" s="17"/>
      <c r="J29" s="17"/>
      <c r="K29" s="17"/>
    </row>
    <row r="30" spans="1:11" hidden="1" x14ac:dyDescent="0.25">
      <c r="A30" s="11" t="s">
        <v>35</v>
      </c>
      <c r="B30" s="11"/>
      <c r="C30" s="11"/>
      <c r="D30" s="11"/>
      <c r="E30" s="11"/>
      <c r="F30" s="11"/>
      <c r="G30" s="17"/>
      <c r="H30" s="17"/>
      <c r="I30" s="17"/>
      <c r="J30" s="17"/>
      <c r="K30" s="17"/>
    </row>
    <row r="31" spans="1:11" hidden="1" x14ac:dyDescent="0.25">
      <c r="A31" s="10" t="s">
        <v>36</v>
      </c>
      <c r="B31" s="10"/>
      <c r="C31" s="10"/>
      <c r="D31" s="10"/>
      <c r="E31" s="10"/>
      <c r="F31" s="10"/>
      <c r="G31" s="17"/>
      <c r="H31" s="17"/>
      <c r="I31" s="17"/>
      <c r="J31" s="17"/>
      <c r="K31" s="17"/>
    </row>
    <row r="32" spans="1:11" hidden="1" x14ac:dyDescent="0.25">
      <c r="A32" s="10" t="s">
        <v>37</v>
      </c>
      <c r="B32" s="10"/>
      <c r="C32" s="10"/>
      <c r="D32" s="10"/>
      <c r="E32" s="10"/>
      <c r="F32" s="10"/>
      <c r="G32" s="17"/>
      <c r="H32" s="17"/>
      <c r="I32" s="17"/>
      <c r="J32" s="17"/>
      <c r="K32" s="17"/>
    </row>
    <row r="33" spans="1:11" hidden="1" x14ac:dyDescent="0.25">
      <c r="A33" s="10" t="s">
        <v>38</v>
      </c>
      <c r="B33" s="10"/>
      <c r="C33" s="10"/>
      <c r="D33" s="10"/>
      <c r="E33" s="10"/>
      <c r="F33" s="10"/>
      <c r="G33" s="17"/>
      <c r="H33" s="17"/>
      <c r="I33" s="17"/>
      <c r="J33" s="17"/>
      <c r="K33" s="17"/>
    </row>
    <row r="34" spans="1:11" hidden="1" x14ac:dyDescent="0.25">
      <c r="A34" s="11" t="s">
        <v>39</v>
      </c>
      <c r="B34" s="11"/>
      <c r="C34" s="11"/>
      <c r="D34" s="11"/>
      <c r="E34" s="11"/>
      <c r="F34" s="11"/>
      <c r="G34" s="17"/>
      <c r="H34" s="17"/>
      <c r="I34" s="17"/>
      <c r="J34" s="17"/>
      <c r="K34" s="17"/>
    </row>
    <row r="35" spans="1:11" hidden="1" x14ac:dyDescent="0.25">
      <c r="A35" s="11" t="s">
        <v>40</v>
      </c>
      <c r="B35" s="11"/>
      <c r="C35" s="11"/>
      <c r="D35" s="11"/>
      <c r="E35" s="11"/>
      <c r="F35" s="11"/>
      <c r="G35" s="17"/>
      <c r="H35" s="17"/>
      <c r="I35" s="17"/>
      <c r="J35" s="17"/>
      <c r="K35" s="17"/>
    </row>
    <row r="36" spans="1:11" hidden="1" x14ac:dyDescent="0.25">
      <c r="A36" s="10" t="s">
        <v>41</v>
      </c>
      <c r="B36" s="49"/>
      <c r="C36" s="49"/>
      <c r="D36" s="49"/>
      <c r="E36" s="49"/>
      <c r="F36" s="49"/>
      <c r="G36" s="17"/>
      <c r="H36" s="17"/>
      <c r="I36" s="17"/>
      <c r="J36" s="17"/>
      <c r="K36" s="17"/>
    </row>
    <row r="37" spans="1:11" hidden="1" x14ac:dyDescent="0.25">
      <c r="A37" s="10" t="s">
        <v>10</v>
      </c>
      <c r="B37" s="49"/>
      <c r="C37" s="49"/>
      <c r="D37" s="49"/>
      <c r="E37" s="49"/>
      <c r="F37" s="49"/>
      <c r="G37" s="17"/>
      <c r="H37" s="17"/>
      <c r="I37" s="17"/>
      <c r="J37" s="17"/>
      <c r="K37" s="17"/>
    </row>
    <row r="38" spans="1:11" hidden="1" x14ac:dyDescent="0.25">
      <c r="A38" s="10" t="s">
        <v>42</v>
      </c>
      <c r="B38" s="49"/>
      <c r="C38" s="49"/>
      <c r="D38" s="49"/>
      <c r="E38" s="49"/>
      <c r="F38" s="49"/>
      <c r="G38" s="17"/>
      <c r="H38" s="17"/>
      <c r="I38" s="17"/>
      <c r="J38" s="17"/>
      <c r="K38" s="17"/>
    </row>
    <row r="39" spans="1:11" hidden="1" x14ac:dyDescent="0.25">
      <c r="A39" s="11" t="s">
        <v>43</v>
      </c>
      <c r="B39" s="4"/>
      <c r="C39" s="4"/>
      <c r="D39" s="4"/>
      <c r="E39" s="4"/>
      <c r="F39" s="4"/>
      <c r="G39" s="17"/>
      <c r="H39" s="17"/>
      <c r="I39" s="17"/>
      <c r="J39" s="17"/>
      <c r="K39" s="17"/>
    </row>
    <row r="40" spans="1:11" hidden="1" x14ac:dyDescent="0.25">
      <c r="A40" s="4" t="s">
        <v>44</v>
      </c>
      <c r="B40" s="4"/>
      <c r="C40" s="4"/>
      <c r="D40" s="4"/>
      <c r="E40" s="4"/>
      <c r="F40" s="4"/>
      <c r="G40" s="17"/>
      <c r="H40" s="17"/>
      <c r="I40" s="17"/>
      <c r="J40" s="17"/>
      <c r="K40" s="17"/>
    </row>
    <row r="41" spans="1:11" hidden="1" x14ac:dyDescent="0.25">
      <c r="A41" s="4" t="s">
        <v>45</v>
      </c>
      <c r="B41" s="4"/>
      <c r="C41" s="4"/>
      <c r="D41" s="4"/>
      <c r="E41" s="4"/>
      <c r="F41" s="4"/>
      <c r="G41" s="17"/>
      <c r="H41" s="17"/>
      <c r="I41" s="17"/>
      <c r="J41" s="17"/>
      <c r="K41" s="17"/>
    </row>
    <row r="42" spans="1:11" hidden="1" x14ac:dyDescent="0.25">
      <c r="A42" s="4" t="s">
        <v>46</v>
      </c>
      <c r="B42" s="4"/>
      <c r="C42" s="4"/>
      <c r="D42" s="4"/>
      <c r="E42" s="4"/>
      <c r="F42" s="4"/>
      <c r="G42" s="17"/>
      <c r="H42" s="17"/>
      <c r="I42" s="17"/>
      <c r="J42" s="17"/>
      <c r="K42" s="17"/>
    </row>
    <row r="43" spans="1:11" hidden="1" x14ac:dyDescent="0.25">
      <c r="A43" s="4" t="s">
        <v>47</v>
      </c>
      <c r="B43" s="4"/>
      <c r="C43" s="4"/>
      <c r="D43" s="4"/>
      <c r="E43" s="4"/>
      <c r="F43" s="4"/>
      <c r="G43" s="17"/>
      <c r="H43" s="17"/>
      <c r="I43" s="17"/>
      <c r="J43" s="17"/>
      <c r="K43" s="17"/>
    </row>
    <row r="44" spans="1:11" hidden="1" x14ac:dyDescent="0.25">
      <c r="A44" s="4" t="s">
        <v>48</v>
      </c>
      <c r="B44" s="4"/>
      <c r="C44" s="4"/>
      <c r="D44" s="4"/>
      <c r="E44" s="4"/>
      <c r="F44" s="4"/>
      <c r="G44" s="17"/>
      <c r="H44" s="17"/>
      <c r="I44" s="17"/>
      <c r="J44" s="17"/>
      <c r="K44" s="17"/>
    </row>
    <row r="45" spans="1:11" hidden="1" x14ac:dyDescent="0.25">
      <c r="A45" s="50" t="s">
        <v>49</v>
      </c>
      <c r="B45" s="49"/>
      <c r="C45" s="49"/>
      <c r="D45" s="49"/>
      <c r="E45" s="49"/>
      <c r="F45" s="49"/>
      <c r="G45" s="17"/>
      <c r="H45" s="17"/>
      <c r="I45" s="17"/>
      <c r="J45" s="17"/>
      <c r="K45" s="17"/>
    </row>
    <row r="46" spans="1:11" hidden="1" x14ac:dyDescent="0.25">
      <c r="A46" s="49" t="s">
        <v>50</v>
      </c>
      <c r="B46" s="49"/>
      <c r="C46" s="49"/>
      <c r="D46" s="49"/>
      <c r="E46" s="49"/>
      <c r="F46" s="49"/>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65" t="s">
        <v>51</v>
      </c>
      <c r="B48" s="49"/>
      <c r="C48" s="49"/>
      <c r="D48" s="49"/>
      <c r="E48" s="49"/>
      <c r="F48" s="49"/>
      <c r="G48" s="17"/>
      <c r="H48" s="17"/>
      <c r="I48" s="17"/>
      <c r="J48" s="17"/>
      <c r="K48" s="17"/>
    </row>
    <row r="49" spans="1:11" ht="25" hidden="1" x14ac:dyDescent="0.25">
      <c r="A49" s="65" t="s">
        <v>52</v>
      </c>
      <c r="B49" s="49"/>
      <c r="C49" s="49"/>
      <c r="D49" s="49"/>
      <c r="E49" s="49"/>
      <c r="F49" s="49"/>
      <c r="G49" s="17"/>
      <c r="H49" s="17"/>
      <c r="I49" s="17"/>
      <c r="J49" s="17"/>
      <c r="K49" s="17"/>
    </row>
    <row r="50" spans="1:11" ht="25" hidden="1" x14ac:dyDescent="0.25">
      <c r="A50" s="66" t="s">
        <v>53</v>
      </c>
      <c r="B50" s="4"/>
      <c r="C50" s="4"/>
      <c r="D50" s="4"/>
      <c r="E50" s="4"/>
      <c r="F50" s="4"/>
      <c r="G50" s="17"/>
      <c r="H50" s="17"/>
      <c r="I50" s="17"/>
      <c r="J50" s="17"/>
      <c r="K50" s="17"/>
    </row>
    <row r="51" spans="1:11" ht="25" hidden="1" x14ac:dyDescent="0.25">
      <c r="A51" s="66" t="s">
        <v>54</v>
      </c>
      <c r="B51" s="4"/>
      <c r="C51" s="4"/>
      <c r="D51" s="4"/>
      <c r="E51" s="4"/>
      <c r="F51" s="4"/>
      <c r="G51" s="17"/>
      <c r="H51" s="17"/>
      <c r="I51" s="17"/>
      <c r="J51" s="17"/>
      <c r="K51" s="17"/>
    </row>
    <row r="52" spans="1:11" ht="37.5" hidden="1" x14ac:dyDescent="0.3">
      <c r="A52" s="66" t="s">
        <v>55</v>
      </c>
      <c r="B52" s="58"/>
      <c r="C52" s="58"/>
      <c r="D52" s="58"/>
      <c r="E52" s="11"/>
      <c r="F52" s="11"/>
      <c r="G52" s="17"/>
      <c r="H52" s="17"/>
      <c r="I52" s="17"/>
      <c r="J52" s="17"/>
      <c r="K52" s="17"/>
    </row>
    <row r="53" spans="1:11" ht="13" hidden="1" x14ac:dyDescent="0.3">
      <c r="A53" s="63" t="s">
        <v>56</v>
      </c>
      <c r="B53" s="57"/>
      <c r="C53" s="57"/>
      <c r="D53" s="57"/>
      <c r="E53" s="10"/>
      <c r="F53" s="10" t="b">
        <v>1</v>
      </c>
      <c r="G53" s="17"/>
      <c r="H53" s="17"/>
      <c r="I53" s="17"/>
      <c r="J53" s="17"/>
      <c r="K53" s="17"/>
    </row>
    <row r="54" spans="1:11" ht="13" hidden="1" x14ac:dyDescent="0.3">
      <c r="A54" s="64" t="s">
        <v>57</v>
      </c>
      <c r="B54" s="63"/>
      <c r="C54" s="63"/>
      <c r="D54" s="63"/>
      <c r="E54" s="10"/>
      <c r="F54" s="10" t="b">
        <v>0</v>
      </c>
      <c r="G54" s="17"/>
      <c r="H54" s="17"/>
      <c r="I54" s="17"/>
      <c r="J54" s="17"/>
      <c r="K54" s="17"/>
    </row>
    <row r="55" spans="1:11" ht="13" hidden="1" x14ac:dyDescent="0.25">
      <c r="A55" s="67"/>
      <c r="B55" s="59">
        <f>COUNT(Travel!B12:B15)</f>
        <v>0</v>
      </c>
      <c r="C55" s="59"/>
      <c r="D55" s="59">
        <f>COUNTIF(Travel!D12:D15,"*")</f>
        <v>0</v>
      </c>
      <c r="E55" s="60"/>
      <c r="F55" s="60" t="b">
        <f>MIN(B55,D55)=MAX(B55,D55)</f>
        <v>1</v>
      </c>
      <c r="G55" s="17"/>
      <c r="H55" s="17"/>
      <c r="I55" s="17"/>
      <c r="J55" s="17"/>
      <c r="K55" s="17"/>
    </row>
    <row r="56" spans="1:11" ht="13" hidden="1" x14ac:dyDescent="0.25">
      <c r="A56" s="67" t="s">
        <v>58</v>
      </c>
      <c r="B56" s="59">
        <f>COUNT(Travel!B20:B56)</f>
        <v>34</v>
      </c>
      <c r="C56" s="59"/>
      <c r="D56" s="59">
        <f>COUNTIF(Travel!D20:D56,"*")</f>
        <v>34</v>
      </c>
      <c r="E56" s="60"/>
      <c r="F56" s="60" t="b">
        <f>MIN(B56,D56)=MAX(B56,D56)</f>
        <v>1</v>
      </c>
    </row>
    <row r="57" spans="1:11" ht="13" hidden="1" x14ac:dyDescent="0.3">
      <c r="A57" s="68"/>
      <c r="B57" s="59">
        <f>COUNT(Travel!B61:B64)</f>
        <v>0</v>
      </c>
      <c r="C57" s="59"/>
      <c r="D57" s="59">
        <f>COUNTIF(Travel!D61:D64,"*")</f>
        <v>0</v>
      </c>
      <c r="E57" s="60"/>
      <c r="F57" s="60" t="b">
        <f>MIN(B57,D57)=MAX(B57,D57)</f>
        <v>1</v>
      </c>
    </row>
    <row r="58" spans="1:11" ht="13" hidden="1" x14ac:dyDescent="0.3">
      <c r="A58" s="69" t="s">
        <v>59</v>
      </c>
      <c r="B58" s="61">
        <f>COUNT(Hospitality!B11:B14)</f>
        <v>0</v>
      </c>
      <c r="C58" s="61"/>
      <c r="D58" s="61">
        <f>COUNTIF(Hospitality!D11:D14,"*")</f>
        <v>0</v>
      </c>
      <c r="E58" s="62"/>
      <c r="F58" s="62" t="b">
        <f>MIN(B58,D58)=MAX(B58,D58)</f>
        <v>1</v>
      </c>
    </row>
    <row r="59" spans="1:11" ht="13" hidden="1" x14ac:dyDescent="0.3">
      <c r="A59" s="70" t="s">
        <v>60</v>
      </c>
      <c r="B59" s="60">
        <f>COUNT('All other expenses'!B11:B14)</f>
        <v>1</v>
      </c>
      <c r="C59" s="60"/>
      <c r="D59" s="60">
        <f>COUNTIF('All other expenses'!D11:D14,"*")</f>
        <v>1</v>
      </c>
      <c r="E59" s="60"/>
      <c r="F59" s="60" t="b">
        <f>MIN(B59,D59)=MAX(B59,D59)</f>
        <v>1</v>
      </c>
    </row>
    <row r="60" spans="1:11" ht="13" hidden="1" x14ac:dyDescent="0.3">
      <c r="A60" s="69" t="s">
        <v>61</v>
      </c>
      <c r="B60" s="61">
        <f>COUNTIF('Gifts and benefits'!B11:B15,"*")</f>
        <v>0</v>
      </c>
      <c r="C60" s="61">
        <f>COUNTIF('Gifts and benefits'!C11:C15,"*")</f>
        <v>0</v>
      </c>
      <c r="D60" s="61"/>
      <c r="E60" s="61">
        <f>COUNTA('Gifts and benefits'!E11:E15)</f>
        <v>0</v>
      </c>
      <c r="F60" s="62"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27"/>
  <sheetViews>
    <sheetView zoomScaleNormal="100" workbookViewId="0">
      <selection activeCell="C63" sqref="C63"/>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25" t="s">
        <v>62</v>
      </c>
      <c r="B1" s="125"/>
      <c r="C1" s="125"/>
      <c r="D1" s="125"/>
      <c r="E1" s="125"/>
      <c r="F1" s="17"/>
    </row>
    <row r="2" spans="1:6" ht="21" customHeight="1" x14ac:dyDescent="0.25">
      <c r="A2" s="3" t="s">
        <v>3</v>
      </c>
      <c r="B2" s="128" t="str">
        <f>'Summary and sign-off'!B2:F2</f>
        <v>Serious Fraud Office</v>
      </c>
      <c r="C2" s="128"/>
      <c r="D2" s="128"/>
      <c r="E2" s="128"/>
      <c r="F2" s="17"/>
    </row>
    <row r="3" spans="1:6" ht="21" customHeight="1" x14ac:dyDescent="0.25">
      <c r="A3" s="3" t="s">
        <v>63</v>
      </c>
      <c r="B3" s="128" t="str">
        <f>'Summary and sign-off'!B3:F3</f>
        <v>Karen Chang</v>
      </c>
      <c r="C3" s="128"/>
      <c r="D3" s="128"/>
      <c r="E3" s="128"/>
      <c r="F3" s="17"/>
    </row>
    <row r="4" spans="1:6" ht="21" customHeight="1" x14ac:dyDescent="0.25">
      <c r="A4" s="3" t="s">
        <v>64</v>
      </c>
      <c r="B4" s="128">
        <f>'Summary and sign-off'!B4:F4</f>
        <v>44677</v>
      </c>
      <c r="C4" s="128"/>
      <c r="D4" s="128"/>
      <c r="E4" s="128"/>
      <c r="F4" s="17"/>
    </row>
    <row r="5" spans="1:6" ht="21" customHeight="1" x14ac:dyDescent="0.25">
      <c r="A5" s="3" t="s">
        <v>65</v>
      </c>
      <c r="B5" s="128">
        <f>'Summary and sign-off'!B5:F5</f>
        <v>44742</v>
      </c>
      <c r="C5" s="128"/>
      <c r="D5" s="128"/>
      <c r="E5" s="128"/>
      <c r="F5" s="17"/>
    </row>
    <row r="6" spans="1:6" ht="21" customHeight="1" x14ac:dyDescent="0.25">
      <c r="A6" s="3" t="s">
        <v>66</v>
      </c>
      <c r="B6" s="123" t="s">
        <v>32</v>
      </c>
      <c r="C6" s="123"/>
      <c r="D6" s="123"/>
      <c r="E6" s="123"/>
      <c r="F6" s="17"/>
    </row>
    <row r="7" spans="1:6" ht="21" customHeight="1" x14ac:dyDescent="0.25">
      <c r="A7" s="3" t="s">
        <v>8</v>
      </c>
      <c r="B7" s="123" t="s">
        <v>35</v>
      </c>
      <c r="C7" s="123"/>
      <c r="D7" s="123"/>
      <c r="E7" s="123"/>
      <c r="F7" s="17"/>
    </row>
    <row r="8" spans="1:6" ht="36" customHeight="1" x14ac:dyDescent="0.3">
      <c r="A8" s="131" t="s">
        <v>67</v>
      </c>
      <c r="B8" s="132"/>
      <c r="C8" s="132"/>
      <c r="D8" s="132"/>
      <c r="E8" s="132"/>
      <c r="F8" s="19"/>
    </row>
    <row r="9" spans="1:6" ht="36" customHeight="1" x14ac:dyDescent="0.3">
      <c r="A9" s="133" t="s">
        <v>68</v>
      </c>
      <c r="B9" s="134"/>
      <c r="C9" s="134"/>
      <c r="D9" s="134"/>
      <c r="E9" s="134"/>
      <c r="F9" s="19"/>
    </row>
    <row r="10" spans="1:6" ht="24.75" customHeight="1" x14ac:dyDescent="0.35">
      <c r="A10" s="130" t="s">
        <v>69</v>
      </c>
      <c r="B10" s="135"/>
      <c r="C10" s="130"/>
      <c r="D10" s="130"/>
      <c r="E10" s="130"/>
      <c r="F10" s="29"/>
    </row>
    <row r="11" spans="1:6" ht="27" customHeight="1" x14ac:dyDescent="0.25">
      <c r="A11" s="24" t="s">
        <v>70</v>
      </c>
      <c r="B11" s="24" t="s">
        <v>71</v>
      </c>
      <c r="C11" s="24" t="s">
        <v>72</v>
      </c>
      <c r="D11" s="24" t="s">
        <v>73</v>
      </c>
      <c r="E11" s="24" t="s">
        <v>74</v>
      </c>
      <c r="F11" s="30"/>
    </row>
    <row r="12" spans="1:6" s="2" customFormat="1" hidden="1" x14ac:dyDescent="0.25">
      <c r="A12" s="78"/>
      <c r="B12" s="79"/>
      <c r="C12" s="80"/>
      <c r="D12" s="80"/>
      <c r="E12" s="81"/>
      <c r="F12" s="1"/>
    </row>
    <row r="13" spans="1:6" s="2" customFormat="1" x14ac:dyDescent="0.25">
      <c r="A13" s="100" t="s">
        <v>75</v>
      </c>
      <c r="B13" s="101"/>
      <c r="C13" s="102"/>
      <c r="D13" s="102"/>
      <c r="E13" s="103"/>
      <c r="F13" s="1"/>
    </row>
    <row r="14" spans="1:6" s="2" customFormat="1" x14ac:dyDescent="0.25">
      <c r="A14" s="104"/>
      <c r="B14" s="101"/>
      <c r="C14" s="102"/>
      <c r="D14" s="102"/>
      <c r="E14" s="103"/>
      <c r="F14" s="1"/>
    </row>
    <row r="15" spans="1:6" s="2" customFormat="1" hidden="1" x14ac:dyDescent="0.25">
      <c r="A15" s="87"/>
      <c r="B15" s="88"/>
      <c r="C15" s="89"/>
      <c r="D15" s="89"/>
      <c r="E15" s="90"/>
      <c r="F15" s="1"/>
    </row>
    <row r="16" spans="1:6" ht="19.5" customHeight="1" x14ac:dyDescent="0.25">
      <c r="A16" s="55" t="s">
        <v>76</v>
      </c>
      <c r="B16" s="56">
        <f>SUM(B12:B15)</f>
        <v>0</v>
      </c>
      <c r="C16" s="111" t="str">
        <f>IF(SUBTOTAL(3,B12:B15)=SUBTOTAL(103,B12:B15),'Summary and sign-off'!$A$48,'Summary and sign-off'!$A$49)</f>
        <v>Check - there are no hidden rows with data</v>
      </c>
      <c r="D16" s="129" t="str">
        <f>IF('Summary and sign-off'!F55='Summary and sign-off'!F54,'Summary and sign-off'!A51,'Summary and sign-off'!A50)</f>
        <v>Check - each entry provides sufficient information</v>
      </c>
      <c r="E16" s="129"/>
      <c r="F16" s="17"/>
    </row>
    <row r="17" spans="1:6" ht="10.5" customHeight="1" x14ac:dyDescent="0.3">
      <c r="A17" s="17"/>
      <c r="B17" s="19"/>
      <c r="C17" s="17"/>
      <c r="D17" s="17"/>
      <c r="E17" s="17"/>
      <c r="F17" s="17"/>
    </row>
    <row r="18" spans="1:6" ht="24.75" customHeight="1" x14ac:dyDescent="0.35">
      <c r="A18" s="130" t="s">
        <v>77</v>
      </c>
      <c r="B18" s="130"/>
      <c r="C18" s="130"/>
      <c r="D18" s="130"/>
      <c r="E18" s="130"/>
      <c r="F18" s="29"/>
    </row>
    <row r="19" spans="1:6" ht="27" customHeight="1" x14ac:dyDescent="0.25">
      <c r="A19" s="24" t="s">
        <v>70</v>
      </c>
      <c r="B19" s="24" t="s">
        <v>14</v>
      </c>
      <c r="C19" s="24" t="s">
        <v>78</v>
      </c>
      <c r="D19" s="24" t="s">
        <v>73</v>
      </c>
      <c r="E19" s="24" t="s">
        <v>74</v>
      </c>
      <c r="F19" s="30"/>
    </row>
    <row r="20" spans="1:6" s="2" customFormat="1" hidden="1" x14ac:dyDescent="0.25">
      <c r="A20" s="78"/>
      <c r="B20" s="79"/>
      <c r="C20" s="80"/>
      <c r="D20" s="80"/>
      <c r="E20" s="81"/>
      <c r="F20" s="1"/>
    </row>
    <row r="21" spans="1:6" s="2" customFormat="1" ht="13" x14ac:dyDescent="0.25">
      <c r="A21" s="112">
        <v>44683</v>
      </c>
      <c r="B21" s="113">
        <v>501.4</v>
      </c>
      <c r="C21" s="114" t="s">
        <v>82</v>
      </c>
      <c r="D21" s="115" t="s">
        <v>81</v>
      </c>
      <c r="E21" s="116" t="s">
        <v>79</v>
      </c>
      <c r="F21" s="1"/>
    </row>
    <row r="22" spans="1:6" s="2" customFormat="1" x14ac:dyDescent="0.25">
      <c r="A22" s="100"/>
      <c r="B22" s="101">
        <v>26</v>
      </c>
      <c r="C22" s="102"/>
      <c r="D22" s="102" t="s">
        <v>80</v>
      </c>
      <c r="E22" s="103"/>
      <c r="F22" s="1"/>
    </row>
    <row r="23" spans="1:6" s="2" customFormat="1" x14ac:dyDescent="0.25">
      <c r="A23" s="100"/>
      <c r="B23" s="101">
        <v>85</v>
      </c>
      <c r="C23" s="102"/>
      <c r="D23" s="102" t="s">
        <v>83</v>
      </c>
      <c r="E23" s="103"/>
      <c r="F23" s="1"/>
    </row>
    <row r="24" spans="1:6" s="2" customFormat="1" x14ac:dyDescent="0.25">
      <c r="A24" s="100"/>
      <c r="B24" s="101">
        <v>42</v>
      </c>
      <c r="C24" s="102"/>
      <c r="D24" s="102" t="s">
        <v>83</v>
      </c>
      <c r="E24" s="103"/>
      <c r="F24" s="1"/>
    </row>
    <row r="25" spans="1:6" s="2" customFormat="1" x14ac:dyDescent="0.25">
      <c r="A25" s="100"/>
      <c r="B25" s="101">
        <v>27.93</v>
      </c>
      <c r="C25" s="102"/>
      <c r="D25" s="102" t="s">
        <v>84</v>
      </c>
      <c r="E25" s="103"/>
      <c r="F25" s="1"/>
    </row>
    <row r="26" spans="1:6" s="2" customFormat="1" x14ac:dyDescent="0.25">
      <c r="A26" s="117"/>
      <c r="B26" s="118">
        <v>87</v>
      </c>
      <c r="C26" s="119"/>
      <c r="D26" s="119" t="s">
        <v>83</v>
      </c>
      <c r="E26" s="120"/>
      <c r="F26" s="1"/>
    </row>
    <row r="27" spans="1:6" s="2" customFormat="1" ht="13" x14ac:dyDescent="0.25">
      <c r="A27" s="121" t="s">
        <v>85</v>
      </c>
      <c r="B27" s="113">
        <v>614.4</v>
      </c>
      <c r="C27" s="114" t="s">
        <v>86</v>
      </c>
      <c r="D27" s="115" t="s">
        <v>81</v>
      </c>
      <c r="E27" s="116" t="s">
        <v>79</v>
      </c>
      <c r="F27" s="1"/>
    </row>
    <row r="28" spans="1:6" s="2" customFormat="1" x14ac:dyDescent="0.25">
      <c r="A28" s="100"/>
      <c r="B28" s="101">
        <v>81.099999999999994</v>
      </c>
      <c r="C28" s="102"/>
      <c r="D28" s="102" t="s">
        <v>83</v>
      </c>
      <c r="E28" s="103"/>
      <c r="F28" s="1"/>
    </row>
    <row r="29" spans="1:6" s="2" customFormat="1" x14ac:dyDescent="0.25">
      <c r="A29" s="100"/>
      <c r="B29" s="101">
        <v>42.7</v>
      </c>
      <c r="C29" s="102"/>
      <c r="D29" s="102" t="s">
        <v>83</v>
      </c>
      <c r="E29" s="103"/>
      <c r="F29" s="1"/>
    </row>
    <row r="30" spans="1:6" s="2" customFormat="1" x14ac:dyDescent="0.25">
      <c r="A30" s="100"/>
      <c r="B30" s="101">
        <v>8.6199999999999992</v>
      </c>
      <c r="C30" s="102"/>
      <c r="D30" s="102" t="s">
        <v>84</v>
      </c>
      <c r="E30" s="103"/>
      <c r="F30" s="1"/>
    </row>
    <row r="31" spans="1:6" s="2" customFormat="1" x14ac:dyDescent="0.25">
      <c r="A31" s="100"/>
      <c r="B31" s="101">
        <v>21.9</v>
      </c>
      <c r="C31" s="102"/>
      <c r="D31" s="102" t="s">
        <v>87</v>
      </c>
      <c r="E31" s="103"/>
      <c r="F31" s="1"/>
    </row>
    <row r="32" spans="1:6" s="2" customFormat="1" x14ac:dyDescent="0.25">
      <c r="A32" s="100"/>
      <c r="B32" s="101">
        <v>419</v>
      </c>
      <c r="C32" s="102"/>
      <c r="D32" s="102" t="s">
        <v>88</v>
      </c>
      <c r="E32" s="103"/>
      <c r="F32" s="1"/>
    </row>
    <row r="33" spans="1:6" s="2" customFormat="1" x14ac:dyDescent="0.25">
      <c r="A33" s="100"/>
      <c r="B33" s="101">
        <v>34.049999999999997</v>
      </c>
      <c r="C33" s="102"/>
      <c r="D33" s="102" t="s">
        <v>84</v>
      </c>
      <c r="E33" s="103"/>
      <c r="F33" s="1"/>
    </row>
    <row r="34" spans="1:6" s="2" customFormat="1" x14ac:dyDescent="0.25">
      <c r="A34" s="117"/>
      <c r="B34" s="118">
        <v>83.3</v>
      </c>
      <c r="C34" s="119"/>
      <c r="D34" s="119" t="s">
        <v>83</v>
      </c>
      <c r="E34" s="120"/>
      <c r="F34" s="1"/>
    </row>
    <row r="35" spans="1:6" s="2" customFormat="1" ht="13" x14ac:dyDescent="0.25">
      <c r="A35" s="121" t="s">
        <v>89</v>
      </c>
      <c r="B35" s="113">
        <v>378.4</v>
      </c>
      <c r="C35" s="114" t="s">
        <v>90</v>
      </c>
      <c r="D35" s="115" t="s">
        <v>81</v>
      </c>
      <c r="E35" s="116" t="s">
        <v>79</v>
      </c>
      <c r="F35" s="1"/>
    </row>
    <row r="36" spans="1:6" s="2" customFormat="1" x14ac:dyDescent="0.25">
      <c r="A36" s="100"/>
      <c r="B36" s="101">
        <v>127</v>
      </c>
      <c r="C36" s="102"/>
      <c r="D36" s="102" t="s">
        <v>80</v>
      </c>
      <c r="E36" s="103"/>
      <c r="F36" s="1"/>
    </row>
    <row r="37" spans="1:6" s="2" customFormat="1" x14ac:dyDescent="0.25">
      <c r="A37" s="100"/>
      <c r="B37" s="101">
        <v>84.8</v>
      </c>
      <c r="C37" s="102"/>
      <c r="D37" s="102" t="s">
        <v>83</v>
      </c>
      <c r="E37" s="103"/>
      <c r="F37" s="1"/>
    </row>
    <row r="38" spans="1:6" s="2" customFormat="1" x14ac:dyDescent="0.25">
      <c r="A38" s="100"/>
      <c r="B38" s="101">
        <v>40.4</v>
      </c>
      <c r="C38" s="102"/>
      <c r="D38" s="102" t="s">
        <v>83</v>
      </c>
      <c r="E38" s="103"/>
      <c r="F38" s="1"/>
    </row>
    <row r="39" spans="1:6" s="2" customFormat="1" x14ac:dyDescent="0.25">
      <c r="A39" s="100"/>
      <c r="B39" s="101">
        <v>10.5</v>
      </c>
      <c r="C39" s="102"/>
      <c r="D39" s="102" t="s">
        <v>84</v>
      </c>
      <c r="E39" s="103"/>
      <c r="F39" s="1"/>
    </row>
    <row r="40" spans="1:6" s="2" customFormat="1" x14ac:dyDescent="0.25">
      <c r="A40" s="100"/>
      <c r="B40" s="101">
        <v>405</v>
      </c>
      <c r="C40" s="102"/>
      <c r="D40" s="102" t="s">
        <v>88</v>
      </c>
      <c r="E40" s="103"/>
      <c r="F40" s="1"/>
    </row>
    <row r="41" spans="1:6" s="2" customFormat="1" x14ac:dyDescent="0.25">
      <c r="A41" s="100"/>
      <c r="B41" s="101">
        <v>23.4</v>
      </c>
      <c r="C41" s="102"/>
      <c r="D41" s="102" t="s">
        <v>84</v>
      </c>
      <c r="E41" s="103"/>
      <c r="F41" s="1"/>
    </row>
    <row r="42" spans="1:6" s="2" customFormat="1" x14ac:dyDescent="0.25">
      <c r="A42" s="117"/>
      <c r="B42" s="118">
        <v>87.3</v>
      </c>
      <c r="C42" s="119"/>
      <c r="D42" s="119" t="s">
        <v>83</v>
      </c>
      <c r="E42" s="120"/>
      <c r="F42" s="1"/>
    </row>
    <row r="43" spans="1:6" s="2" customFormat="1" ht="13" x14ac:dyDescent="0.25">
      <c r="A43" s="112">
        <v>44711</v>
      </c>
      <c r="B43" s="113">
        <v>400.4</v>
      </c>
      <c r="C43" s="114" t="s">
        <v>82</v>
      </c>
      <c r="D43" s="115" t="s">
        <v>81</v>
      </c>
      <c r="E43" s="116" t="s">
        <v>79</v>
      </c>
      <c r="F43" s="1"/>
    </row>
    <row r="44" spans="1:6" s="2" customFormat="1" x14ac:dyDescent="0.25">
      <c r="A44" s="100"/>
      <c r="B44" s="101">
        <v>85</v>
      </c>
      <c r="C44" s="102"/>
      <c r="D44" s="102" t="s">
        <v>83</v>
      </c>
      <c r="E44" s="103"/>
      <c r="F44" s="1"/>
    </row>
    <row r="45" spans="1:6" s="2" customFormat="1" x14ac:dyDescent="0.25">
      <c r="A45" s="100"/>
      <c r="B45" s="101">
        <v>46.6</v>
      </c>
      <c r="C45" s="102"/>
      <c r="D45" s="102" t="s">
        <v>83</v>
      </c>
      <c r="E45" s="103"/>
      <c r="F45" s="1"/>
    </row>
    <row r="46" spans="1:6" s="2" customFormat="1" x14ac:dyDescent="0.25">
      <c r="A46" s="100"/>
      <c r="B46" s="101">
        <v>18.100000000000001</v>
      </c>
      <c r="C46" s="102"/>
      <c r="D46" s="102" t="s">
        <v>91</v>
      </c>
      <c r="E46" s="103"/>
      <c r="F46" s="1"/>
    </row>
    <row r="47" spans="1:6" s="2" customFormat="1" x14ac:dyDescent="0.25">
      <c r="A47" s="100"/>
      <c r="B47" s="101">
        <v>30.53</v>
      </c>
      <c r="C47" s="102"/>
      <c r="D47" s="102" t="s">
        <v>84</v>
      </c>
      <c r="E47" s="103"/>
      <c r="F47" s="1"/>
    </row>
    <row r="48" spans="1:6" s="2" customFormat="1" x14ac:dyDescent="0.25">
      <c r="A48" s="117"/>
      <c r="B48" s="118">
        <v>87.3</v>
      </c>
      <c r="C48" s="119"/>
      <c r="D48" s="119" t="s">
        <v>83</v>
      </c>
      <c r="E48" s="120"/>
      <c r="F48" s="1"/>
    </row>
    <row r="49" spans="1:6" s="2" customFormat="1" ht="13" x14ac:dyDescent="0.25">
      <c r="A49" s="121" t="s">
        <v>92</v>
      </c>
      <c r="B49" s="113">
        <v>761.36</v>
      </c>
      <c r="C49" s="114" t="s">
        <v>93</v>
      </c>
      <c r="D49" s="114" t="s">
        <v>81</v>
      </c>
      <c r="E49" s="116" t="s">
        <v>79</v>
      </c>
      <c r="F49" s="1"/>
    </row>
    <row r="50" spans="1:6" s="2" customFormat="1" x14ac:dyDescent="0.25">
      <c r="A50" s="100"/>
      <c r="B50" s="101">
        <v>330</v>
      </c>
      <c r="C50" s="102"/>
      <c r="D50" s="102" t="s">
        <v>88</v>
      </c>
      <c r="E50" s="103"/>
      <c r="F50" s="1"/>
    </row>
    <row r="51" spans="1:6" s="2" customFormat="1" x14ac:dyDescent="0.25">
      <c r="A51" s="100"/>
      <c r="B51" s="101">
        <v>87.18</v>
      </c>
      <c r="C51" s="102"/>
      <c r="D51" s="102" t="s">
        <v>83</v>
      </c>
      <c r="E51" s="103"/>
      <c r="F51" s="1"/>
    </row>
    <row r="52" spans="1:6" s="2" customFormat="1" x14ac:dyDescent="0.25">
      <c r="A52" s="100"/>
      <c r="B52" s="101">
        <v>53.75</v>
      </c>
      <c r="C52" s="102"/>
      <c r="D52" s="102" t="s">
        <v>83</v>
      </c>
      <c r="E52" s="103"/>
      <c r="F52" s="1"/>
    </row>
    <row r="53" spans="1:6" s="2" customFormat="1" x14ac:dyDescent="0.25">
      <c r="A53" s="100"/>
      <c r="B53" s="101">
        <v>55.47</v>
      </c>
      <c r="C53" s="102"/>
      <c r="D53" s="102" t="s">
        <v>83</v>
      </c>
      <c r="E53" s="103"/>
      <c r="F53" s="1"/>
    </row>
    <row r="54" spans="1:6" s="2" customFormat="1" x14ac:dyDescent="0.25">
      <c r="A54" s="100"/>
      <c r="B54" s="101">
        <v>93.85</v>
      </c>
      <c r="C54" s="102"/>
      <c r="D54" s="102" t="s">
        <v>83</v>
      </c>
      <c r="E54" s="103"/>
      <c r="F54" s="1"/>
    </row>
    <row r="55" spans="1:6" s="2" customFormat="1" x14ac:dyDescent="0.25">
      <c r="A55" s="100"/>
      <c r="B55" s="101"/>
      <c r="C55" s="102"/>
      <c r="D55" s="102"/>
      <c r="E55" s="103"/>
      <c r="F55" s="1"/>
    </row>
    <row r="56" spans="1:6" s="2" customFormat="1" hidden="1" x14ac:dyDescent="0.25">
      <c r="A56" s="91"/>
      <c r="B56" s="92"/>
      <c r="C56" s="93"/>
      <c r="D56" s="93"/>
      <c r="E56" s="94"/>
      <c r="F56" s="1"/>
    </row>
    <row r="57" spans="1:6" ht="19.5" customHeight="1" x14ac:dyDescent="0.25">
      <c r="A57" s="55" t="s">
        <v>94</v>
      </c>
      <c r="B57" s="56">
        <f>SUM(B20:B56)</f>
        <v>5280.7400000000016</v>
      </c>
      <c r="C57" s="111" t="str">
        <f>IF(SUBTOTAL(3,B20:B56)=SUBTOTAL(103,B20:B56),'Summary and sign-off'!$A$48,'Summary and sign-off'!$A$49)</f>
        <v>Check - there are no hidden rows with data</v>
      </c>
      <c r="D57" s="129" t="str">
        <f>IF('Summary and sign-off'!F56='Summary and sign-off'!F54,'Summary and sign-off'!A51,'Summary and sign-off'!A50)</f>
        <v>Check - each entry provides sufficient information</v>
      </c>
      <c r="E57" s="129"/>
      <c r="F57" s="17"/>
    </row>
    <row r="58" spans="1:6" ht="10.5" customHeight="1" x14ac:dyDescent="0.3">
      <c r="A58" s="17"/>
      <c r="B58" s="19"/>
      <c r="C58" s="17"/>
      <c r="D58" s="17"/>
      <c r="E58" s="17"/>
      <c r="F58" s="17"/>
    </row>
    <row r="59" spans="1:6" ht="24.75" customHeight="1" x14ac:dyDescent="0.25">
      <c r="A59" s="130" t="s">
        <v>95</v>
      </c>
      <c r="B59" s="130"/>
      <c r="C59" s="130"/>
      <c r="D59" s="130"/>
      <c r="E59" s="130"/>
      <c r="F59" s="17"/>
    </row>
    <row r="60" spans="1:6" ht="27" customHeight="1" x14ac:dyDescent="0.25">
      <c r="A60" s="24" t="s">
        <v>70</v>
      </c>
      <c r="B60" s="24" t="s">
        <v>14</v>
      </c>
      <c r="C60" s="24" t="s">
        <v>96</v>
      </c>
      <c r="D60" s="24" t="s">
        <v>97</v>
      </c>
      <c r="E60" s="24" t="s">
        <v>74</v>
      </c>
      <c r="F60" s="28"/>
    </row>
    <row r="61" spans="1:6" s="2" customFormat="1" hidden="1" x14ac:dyDescent="0.25">
      <c r="A61" s="78"/>
      <c r="B61" s="79"/>
      <c r="C61" s="80"/>
      <c r="D61" s="80"/>
      <c r="E61" s="81"/>
      <c r="F61" s="1"/>
    </row>
    <row r="62" spans="1:6" s="2" customFormat="1" x14ac:dyDescent="0.25">
      <c r="A62" s="100" t="s">
        <v>75</v>
      </c>
      <c r="B62" s="101"/>
      <c r="C62" s="102"/>
      <c r="D62" s="102"/>
      <c r="E62" s="103"/>
      <c r="F62" s="1"/>
    </row>
    <row r="63" spans="1:6" s="2" customFormat="1" x14ac:dyDescent="0.25">
      <c r="A63" s="100"/>
      <c r="B63" s="101"/>
      <c r="C63" s="102"/>
      <c r="D63" s="102"/>
      <c r="E63" s="103"/>
      <c r="F63" s="1"/>
    </row>
    <row r="64" spans="1:6" s="2" customFormat="1" hidden="1" x14ac:dyDescent="0.25">
      <c r="A64" s="78"/>
      <c r="B64" s="79"/>
      <c r="C64" s="80"/>
      <c r="D64" s="80"/>
      <c r="E64" s="81"/>
      <c r="F64" s="1"/>
    </row>
    <row r="65" spans="1:6" ht="19.5" customHeight="1" x14ac:dyDescent="0.25">
      <c r="A65" s="55" t="s">
        <v>98</v>
      </c>
      <c r="B65" s="56">
        <f>SUM(B61:B64)</f>
        <v>0</v>
      </c>
      <c r="C65" s="111" t="str">
        <f>IF(SUBTOTAL(3,B61:B64)=SUBTOTAL(103,B61:B64),'Summary and sign-off'!$A$48,'Summary and sign-off'!$A$49)</f>
        <v>Check - there are no hidden rows with data</v>
      </c>
      <c r="D65" s="129" t="str">
        <f>IF('Summary and sign-off'!F57='Summary and sign-off'!F54,'Summary and sign-off'!A51,'Summary and sign-off'!A50)</f>
        <v>Check - each entry provides sufficient information</v>
      </c>
      <c r="E65" s="129"/>
      <c r="F65" s="17"/>
    </row>
    <row r="66" spans="1:6" ht="10.5" customHeight="1" x14ac:dyDescent="0.3">
      <c r="A66" s="17"/>
      <c r="B66" s="43"/>
      <c r="C66" s="19"/>
      <c r="D66" s="17"/>
      <c r="E66" s="17"/>
      <c r="F66" s="17"/>
    </row>
    <row r="67" spans="1:6" ht="34.5" customHeight="1" x14ac:dyDescent="0.25">
      <c r="A67" s="31" t="s">
        <v>99</v>
      </c>
      <c r="B67" s="44">
        <f>B16+B57+B65</f>
        <v>5280.7400000000016</v>
      </c>
      <c r="C67" s="32"/>
      <c r="D67" s="32"/>
      <c r="E67" s="32"/>
      <c r="F67" s="17"/>
    </row>
    <row r="68" spans="1:6" ht="13" x14ac:dyDescent="0.3">
      <c r="A68" s="17"/>
      <c r="B68" s="19"/>
      <c r="C68" s="17"/>
      <c r="D68" s="17"/>
      <c r="E68" s="17"/>
      <c r="F68" s="17"/>
    </row>
    <row r="69" spans="1:6" ht="13" x14ac:dyDescent="0.3">
      <c r="A69" s="18" t="s">
        <v>25</v>
      </c>
      <c r="B69" s="19"/>
      <c r="C69" s="17"/>
      <c r="D69" s="17"/>
      <c r="E69" s="17"/>
      <c r="F69" s="17"/>
    </row>
    <row r="70" spans="1:6" ht="12.65" customHeight="1" x14ac:dyDescent="0.25">
      <c r="A70" s="20" t="s">
        <v>100</v>
      </c>
      <c r="F70" s="17"/>
    </row>
    <row r="71" spans="1:6" ht="13" customHeight="1" x14ac:dyDescent="0.25">
      <c r="A71" s="20" t="s">
        <v>101</v>
      </c>
      <c r="B71" s="17"/>
      <c r="D71" s="17"/>
      <c r="F71" s="17"/>
    </row>
    <row r="72" spans="1:6" x14ac:dyDescent="0.25">
      <c r="A72" s="20" t="s">
        <v>102</v>
      </c>
      <c r="F72" s="17"/>
    </row>
    <row r="73" spans="1:6" ht="13" x14ac:dyDescent="0.3">
      <c r="A73" s="20" t="s">
        <v>31</v>
      </c>
      <c r="B73" s="19"/>
      <c r="C73" s="17"/>
      <c r="D73" s="17"/>
      <c r="E73" s="17"/>
      <c r="F73" s="17"/>
    </row>
    <row r="74" spans="1:6" ht="13" customHeight="1" x14ac:dyDescent="0.25">
      <c r="A74" s="20" t="s">
        <v>103</v>
      </c>
      <c r="B74" s="17"/>
      <c r="D74" s="17"/>
      <c r="F74" s="17"/>
    </row>
    <row r="75" spans="1:6" x14ac:dyDescent="0.25">
      <c r="A75" s="20" t="s">
        <v>104</v>
      </c>
      <c r="F75" s="17"/>
    </row>
    <row r="76" spans="1:6" x14ac:dyDescent="0.25">
      <c r="A76" s="20" t="s">
        <v>105</v>
      </c>
      <c r="B76" s="20"/>
      <c r="C76" s="20"/>
      <c r="D76" s="20"/>
      <c r="F76" s="17"/>
    </row>
    <row r="77" spans="1:6" x14ac:dyDescent="0.25">
      <c r="A77" s="26"/>
      <c r="B77" s="17"/>
      <c r="C77" s="17"/>
      <c r="D77" s="17"/>
      <c r="E77" s="17"/>
      <c r="F77" s="17"/>
    </row>
    <row r="78" spans="1:6" hidden="1" x14ac:dyDescent="0.25">
      <c r="A78" s="26"/>
      <c r="B78" s="17"/>
      <c r="C78" s="17"/>
      <c r="D78" s="17"/>
      <c r="E78" s="17"/>
      <c r="F78" s="17"/>
    </row>
    <row r="79" spans="1:6" x14ac:dyDescent="0.25"/>
    <row r="80" spans="1:6" x14ac:dyDescent="0.25"/>
    <row r="81" spans="1:6" x14ac:dyDescent="0.25"/>
    <row r="82" spans="1:6" x14ac:dyDescent="0.25"/>
    <row r="83" spans="1:6" ht="12.75" hidden="1" customHeight="1" x14ac:dyDescent="0.25"/>
    <row r="84" spans="1:6" x14ac:dyDescent="0.25"/>
    <row r="85" spans="1:6" x14ac:dyDescent="0.25"/>
    <row r="86" spans="1:6" hidden="1" x14ac:dyDescent="0.25">
      <c r="A86" s="26"/>
      <c r="B86" s="17"/>
      <c r="C86" s="17"/>
      <c r="D86" s="17"/>
      <c r="E86" s="17"/>
      <c r="F86" s="17"/>
    </row>
    <row r="87" spans="1:6" hidden="1" x14ac:dyDescent="0.25">
      <c r="A87" s="26"/>
      <c r="B87" s="17"/>
      <c r="C87" s="17"/>
      <c r="D87" s="17"/>
      <c r="E87" s="17"/>
      <c r="F87" s="17"/>
    </row>
    <row r="88" spans="1:6" hidden="1" x14ac:dyDescent="0.25">
      <c r="A88" s="26"/>
      <c r="B88" s="17"/>
      <c r="C88" s="17"/>
      <c r="D88" s="17"/>
      <c r="E88" s="17"/>
      <c r="F88" s="17"/>
    </row>
    <row r="89" spans="1:6" hidden="1" x14ac:dyDescent="0.25">
      <c r="A89" s="26"/>
      <c r="B89" s="17"/>
      <c r="C89" s="17"/>
      <c r="D89" s="17"/>
      <c r="E89" s="17"/>
      <c r="F89" s="17"/>
    </row>
    <row r="90" spans="1:6" hidden="1" x14ac:dyDescent="0.25">
      <c r="A90" s="26"/>
      <c r="B90" s="17"/>
      <c r="C90" s="17"/>
      <c r="D90" s="17"/>
      <c r="E90" s="17"/>
      <c r="F90" s="17"/>
    </row>
    <row r="91" spans="1:6" x14ac:dyDescent="0.25"/>
    <row r="92" spans="1:6" x14ac:dyDescent="0.25"/>
    <row r="93" spans="1:6" x14ac:dyDescent="0.25"/>
    <row r="94" spans="1:6" x14ac:dyDescent="0.25"/>
    <row r="95" spans="1:6" x14ac:dyDescent="0.25"/>
    <row r="96" spans="1: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sheetData>
  <sheetProtection sheet="1" formatCells="0" formatRows="0" insertColumns="0" insertRows="0" deleteRows="0"/>
  <mergeCells count="15">
    <mergeCell ref="B7:E7"/>
    <mergeCell ref="B5:E5"/>
    <mergeCell ref="D65:E65"/>
    <mergeCell ref="A1:E1"/>
    <mergeCell ref="A18:E18"/>
    <mergeCell ref="A59:E59"/>
    <mergeCell ref="B2:E2"/>
    <mergeCell ref="B3:E3"/>
    <mergeCell ref="B4:E4"/>
    <mergeCell ref="A8:E8"/>
    <mergeCell ref="A9:E9"/>
    <mergeCell ref="B6:E6"/>
    <mergeCell ref="D16:E16"/>
    <mergeCell ref="D57:E5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 A55:A56 A12 A15 A61 A6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0 A1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62:A63 A21:A54"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B12:B15 B61:B64 B20:B56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A12" sqref="A12"/>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25" t="s">
        <v>62</v>
      </c>
      <c r="B1" s="125"/>
      <c r="C1" s="125"/>
      <c r="D1" s="125"/>
      <c r="E1" s="125"/>
    </row>
    <row r="2" spans="1:6" ht="21" customHeight="1" x14ac:dyDescent="0.25">
      <c r="A2" s="3" t="s">
        <v>3</v>
      </c>
      <c r="B2" s="128" t="str">
        <f>'Summary and sign-off'!B2:F2</f>
        <v>Serious Fraud Office</v>
      </c>
      <c r="C2" s="128"/>
      <c r="D2" s="128"/>
      <c r="E2" s="128"/>
    </row>
    <row r="3" spans="1:6" ht="21" customHeight="1" x14ac:dyDescent="0.25">
      <c r="A3" s="3" t="s">
        <v>63</v>
      </c>
      <c r="B3" s="128" t="str">
        <f>'Summary and sign-off'!B3:F3</f>
        <v>Karen Chang</v>
      </c>
      <c r="C3" s="128"/>
      <c r="D3" s="128"/>
      <c r="E3" s="128"/>
    </row>
    <row r="4" spans="1:6" ht="21" customHeight="1" x14ac:dyDescent="0.25">
      <c r="A4" s="3" t="s">
        <v>64</v>
      </c>
      <c r="B4" s="128">
        <f>'Summary and sign-off'!B4:F4</f>
        <v>44677</v>
      </c>
      <c r="C4" s="128"/>
      <c r="D4" s="128"/>
      <c r="E4" s="128"/>
    </row>
    <row r="5" spans="1:6" ht="21" customHeight="1" x14ac:dyDescent="0.25">
      <c r="A5" s="3" t="s">
        <v>65</v>
      </c>
      <c r="B5" s="128">
        <f>'Summary and sign-off'!B5:F5</f>
        <v>44742</v>
      </c>
      <c r="C5" s="128"/>
      <c r="D5" s="128"/>
      <c r="E5" s="128"/>
    </row>
    <row r="6" spans="1:6" ht="21" customHeight="1" x14ac:dyDescent="0.25">
      <c r="A6" s="3" t="s">
        <v>66</v>
      </c>
      <c r="B6" s="123" t="s">
        <v>32</v>
      </c>
      <c r="C6" s="123"/>
      <c r="D6" s="123"/>
      <c r="E6" s="123"/>
    </row>
    <row r="7" spans="1:6" ht="21" customHeight="1" x14ac:dyDescent="0.25">
      <c r="A7" s="3" t="s">
        <v>8</v>
      </c>
      <c r="B7" s="123" t="s">
        <v>35</v>
      </c>
      <c r="C7" s="123"/>
      <c r="D7" s="123"/>
      <c r="E7" s="123"/>
    </row>
    <row r="8" spans="1:6" ht="35.25" customHeight="1" x14ac:dyDescent="0.35">
      <c r="A8" s="138" t="s">
        <v>106</v>
      </c>
      <c r="B8" s="138"/>
      <c r="C8" s="139"/>
      <c r="D8" s="139"/>
      <c r="E8" s="139"/>
      <c r="F8" s="27"/>
    </row>
    <row r="9" spans="1:6" ht="35.25" customHeight="1" x14ac:dyDescent="0.35">
      <c r="A9" s="136" t="s">
        <v>107</v>
      </c>
      <c r="B9" s="137"/>
      <c r="C9" s="137"/>
      <c r="D9" s="137"/>
      <c r="E9" s="137"/>
      <c r="F9" s="27"/>
    </row>
    <row r="10" spans="1:6" ht="27" customHeight="1" x14ac:dyDescent="0.25">
      <c r="A10" s="24" t="s">
        <v>108</v>
      </c>
      <c r="B10" s="24" t="s">
        <v>14</v>
      </c>
      <c r="C10" s="24" t="s">
        <v>109</v>
      </c>
      <c r="D10" s="24" t="s">
        <v>110</v>
      </c>
      <c r="E10" s="24" t="s">
        <v>74</v>
      </c>
      <c r="F10" s="20"/>
    </row>
    <row r="11" spans="1:6" s="2" customFormat="1" hidden="1" x14ac:dyDescent="0.25">
      <c r="A11" s="82"/>
      <c r="B11" s="79"/>
      <c r="C11" s="83"/>
      <c r="D11" s="83"/>
      <c r="E11" s="84"/>
    </row>
    <row r="12" spans="1:6" s="2" customFormat="1" x14ac:dyDescent="0.25">
      <c r="A12" s="100" t="s">
        <v>75</v>
      </c>
      <c r="B12" s="101"/>
      <c r="C12" s="105"/>
      <c r="D12" s="105"/>
      <c r="E12" s="106"/>
    </row>
    <row r="13" spans="1:6" s="2" customFormat="1" x14ac:dyDescent="0.25">
      <c r="A13" s="104"/>
      <c r="B13" s="101"/>
      <c r="C13" s="105"/>
      <c r="D13" s="105"/>
      <c r="E13" s="106"/>
    </row>
    <row r="14" spans="1:6" s="2" customFormat="1" ht="11.25" hidden="1" customHeight="1" x14ac:dyDescent="0.25">
      <c r="A14" s="82"/>
      <c r="B14" s="79"/>
      <c r="C14" s="83"/>
      <c r="D14" s="83"/>
      <c r="E14" s="84"/>
    </row>
    <row r="15" spans="1:6" ht="34.5" customHeight="1" x14ac:dyDescent="0.25">
      <c r="A15" s="39" t="s">
        <v>111</v>
      </c>
      <c r="B15" s="48">
        <f>SUM(B11:B14)</f>
        <v>0</v>
      </c>
      <c r="C15" s="54" t="str">
        <f>IF(SUBTOTAL(3,B11:B14)=SUBTOTAL(103,B11:B14),'Summary and sign-off'!$A$48,'Summary and sign-off'!$A$49)</f>
        <v>Check - there are no hidden rows with data</v>
      </c>
      <c r="D15" s="129" t="str">
        <f>IF('Summary and sign-off'!F58='Summary and sign-off'!F54,'Summary and sign-off'!A51,'Summary and sign-off'!A50)</f>
        <v>Check - each entry provides sufficient information</v>
      </c>
      <c r="E15" s="129"/>
      <c r="F15" s="2"/>
    </row>
    <row r="16" spans="1:6" ht="13" x14ac:dyDescent="0.3">
      <c r="A16" s="18"/>
      <c r="B16" s="17"/>
      <c r="C16" s="17"/>
      <c r="D16" s="17"/>
      <c r="E16" s="17"/>
    </row>
    <row r="17" spans="1:6" ht="13" x14ac:dyDescent="0.3">
      <c r="A17" s="18" t="s">
        <v>25</v>
      </c>
      <c r="B17" s="19"/>
      <c r="C17" s="17"/>
      <c r="D17" s="17"/>
      <c r="E17" s="17"/>
    </row>
    <row r="18" spans="1:6" ht="12.75" customHeight="1" x14ac:dyDescent="0.25">
      <c r="A18" s="20" t="s">
        <v>112</v>
      </c>
      <c r="B18" s="20"/>
      <c r="C18" s="20"/>
      <c r="D18" s="20"/>
      <c r="E18" s="20"/>
    </row>
    <row r="19" spans="1:6" x14ac:dyDescent="0.25">
      <c r="A19" s="20" t="s">
        <v>113</v>
      </c>
      <c r="B19" s="20"/>
      <c r="C19" s="28"/>
      <c r="D19" s="28"/>
      <c r="E19" s="28"/>
    </row>
    <row r="20" spans="1:6" ht="13" x14ac:dyDescent="0.3">
      <c r="A20" s="20" t="s">
        <v>31</v>
      </c>
      <c r="B20" s="19"/>
      <c r="C20" s="17"/>
      <c r="D20" s="17"/>
      <c r="E20" s="17"/>
      <c r="F20" s="17"/>
    </row>
    <row r="21" spans="1:6" x14ac:dyDescent="0.25">
      <c r="A21" s="20" t="s">
        <v>114</v>
      </c>
      <c r="B21" s="20"/>
      <c r="C21" s="28"/>
      <c r="D21" s="28"/>
      <c r="E21" s="28"/>
    </row>
    <row r="22" spans="1:6" ht="12.75" customHeight="1" x14ac:dyDescent="0.25">
      <c r="A22" s="20" t="s">
        <v>115</v>
      </c>
      <c r="B22" s="20"/>
      <c r="C22" s="22"/>
      <c r="D22" s="22"/>
      <c r="E22" s="22"/>
    </row>
    <row r="23" spans="1:6" x14ac:dyDescent="0.25">
      <c r="A23" s="17"/>
      <c r="B23" s="17"/>
      <c r="C23" s="17"/>
      <c r="D23" s="17"/>
      <c r="E23" s="17"/>
    </row>
    <row r="24" spans="1:6" x14ac:dyDescent="0.25"/>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18" sqref="B18"/>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25" t="s">
        <v>62</v>
      </c>
      <c r="B1" s="125"/>
      <c r="C1" s="125"/>
      <c r="D1" s="125"/>
      <c r="E1" s="125"/>
    </row>
    <row r="2" spans="1:6" ht="21" customHeight="1" x14ac:dyDescent="0.25">
      <c r="A2" s="3" t="s">
        <v>3</v>
      </c>
      <c r="B2" s="128" t="str">
        <f>'Summary and sign-off'!B2:F2</f>
        <v>Serious Fraud Office</v>
      </c>
      <c r="C2" s="128"/>
      <c r="D2" s="128"/>
      <c r="E2" s="128"/>
    </row>
    <row r="3" spans="1:6" ht="21" customHeight="1" x14ac:dyDescent="0.25">
      <c r="A3" s="3" t="s">
        <v>63</v>
      </c>
      <c r="B3" s="128" t="str">
        <f>'Summary and sign-off'!B3:F3</f>
        <v>Karen Chang</v>
      </c>
      <c r="C3" s="128"/>
      <c r="D3" s="128"/>
      <c r="E3" s="128"/>
    </row>
    <row r="4" spans="1:6" ht="21" customHeight="1" x14ac:dyDescent="0.25">
      <c r="A4" s="3" t="s">
        <v>64</v>
      </c>
      <c r="B4" s="128">
        <f>'Summary and sign-off'!B4:F4</f>
        <v>44677</v>
      </c>
      <c r="C4" s="128"/>
      <c r="D4" s="128"/>
      <c r="E4" s="128"/>
    </row>
    <row r="5" spans="1:6" ht="21" customHeight="1" x14ac:dyDescent="0.25">
      <c r="A5" s="3" t="s">
        <v>65</v>
      </c>
      <c r="B5" s="128">
        <f>'Summary and sign-off'!B5:F5</f>
        <v>44742</v>
      </c>
      <c r="C5" s="128"/>
      <c r="D5" s="128"/>
      <c r="E5" s="128"/>
    </row>
    <row r="6" spans="1:6" ht="21" customHeight="1" x14ac:dyDescent="0.25">
      <c r="A6" s="3" t="s">
        <v>66</v>
      </c>
      <c r="B6" s="123" t="s">
        <v>32</v>
      </c>
      <c r="C6" s="123"/>
      <c r="D6" s="123"/>
      <c r="E6" s="123"/>
      <c r="F6" s="23"/>
    </row>
    <row r="7" spans="1:6" ht="21" customHeight="1" x14ac:dyDescent="0.25">
      <c r="A7" s="3" t="s">
        <v>8</v>
      </c>
      <c r="B7" s="123" t="s">
        <v>35</v>
      </c>
      <c r="C7" s="123"/>
      <c r="D7" s="123"/>
      <c r="E7" s="123"/>
      <c r="F7" s="23"/>
    </row>
    <row r="8" spans="1:6" ht="35.25" customHeight="1" x14ac:dyDescent="0.25">
      <c r="A8" s="132" t="s">
        <v>116</v>
      </c>
      <c r="B8" s="132"/>
      <c r="C8" s="139"/>
      <c r="D8" s="139"/>
      <c r="E8" s="139"/>
    </row>
    <row r="9" spans="1:6" ht="35.25" customHeight="1" x14ac:dyDescent="0.25">
      <c r="A9" s="140" t="s">
        <v>117</v>
      </c>
      <c r="B9" s="141"/>
      <c r="C9" s="141"/>
      <c r="D9" s="141"/>
      <c r="E9" s="141"/>
    </row>
    <row r="10" spans="1:6" ht="27" customHeight="1" x14ac:dyDescent="0.25">
      <c r="A10" s="24" t="s">
        <v>70</v>
      </c>
      <c r="B10" s="24" t="s">
        <v>14</v>
      </c>
      <c r="C10" s="24" t="s">
        <v>118</v>
      </c>
      <c r="D10" s="24" t="s">
        <v>119</v>
      </c>
      <c r="E10" s="24" t="s">
        <v>74</v>
      </c>
      <c r="F10" s="20"/>
    </row>
    <row r="11" spans="1:6" s="2" customFormat="1" hidden="1" x14ac:dyDescent="0.25">
      <c r="A11" s="82"/>
      <c r="B11" s="79"/>
      <c r="C11" s="83"/>
      <c r="D11" s="83"/>
      <c r="E11" s="84"/>
    </row>
    <row r="12" spans="1:6" s="2" customFormat="1" x14ac:dyDescent="0.25">
      <c r="A12" s="100">
        <v>44739</v>
      </c>
      <c r="B12" s="101">
        <v>4312.5</v>
      </c>
      <c r="C12" s="105" t="s">
        <v>121</v>
      </c>
      <c r="D12" s="105" t="s">
        <v>122</v>
      </c>
      <c r="E12" s="106" t="s">
        <v>120</v>
      </c>
    </row>
    <row r="13" spans="1:6" s="2" customFormat="1" x14ac:dyDescent="0.25">
      <c r="A13" s="104"/>
      <c r="B13" s="101"/>
      <c r="C13" s="105"/>
      <c r="D13" s="105"/>
      <c r="E13" s="106"/>
    </row>
    <row r="14" spans="1:6" s="2" customFormat="1" hidden="1" x14ac:dyDescent="0.25">
      <c r="A14" s="82"/>
      <c r="B14" s="79"/>
      <c r="C14" s="83"/>
      <c r="D14" s="83"/>
      <c r="E14" s="84"/>
    </row>
    <row r="15" spans="1:6" ht="34.5" customHeight="1" x14ac:dyDescent="0.25">
      <c r="A15" s="39" t="s">
        <v>123</v>
      </c>
      <c r="B15" s="48">
        <f>SUM(B11:B14)</f>
        <v>4312.5</v>
      </c>
      <c r="C15" s="54" t="str">
        <f>IF(SUBTOTAL(3,B11:B14)=SUBTOTAL(103,B11:B14),'Summary and sign-off'!$A$48,'Summary and sign-off'!$A$49)</f>
        <v>Check - there are no hidden rows with data</v>
      </c>
      <c r="D15" s="129" t="str">
        <f>IF('Summary and sign-off'!F59='Summary and sign-off'!F54,'Summary and sign-off'!A51,'Summary and sign-off'!A50)</f>
        <v>Check - each entry provides sufficient information</v>
      </c>
      <c r="E15" s="129"/>
    </row>
    <row r="16" spans="1:6" ht="14.15" customHeight="1" x14ac:dyDescent="0.25">
      <c r="B16" s="17"/>
      <c r="C16" s="17"/>
      <c r="D16" s="17"/>
      <c r="E16" s="17"/>
    </row>
    <row r="17" spans="1:6" ht="13" x14ac:dyDescent="0.3">
      <c r="A17" s="18" t="s">
        <v>124</v>
      </c>
      <c r="B17" s="17"/>
      <c r="C17" s="17"/>
      <c r="D17" s="17"/>
      <c r="E17" s="17"/>
    </row>
    <row r="18" spans="1:6" ht="12.65" customHeight="1" x14ac:dyDescent="0.25">
      <c r="A18" s="20" t="s">
        <v>100</v>
      </c>
      <c r="B18" s="17"/>
      <c r="C18" s="17"/>
      <c r="D18" s="17"/>
      <c r="E18" s="17"/>
    </row>
    <row r="19" spans="1:6" ht="13" x14ac:dyDescent="0.3">
      <c r="A19" s="20" t="s">
        <v>31</v>
      </c>
      <c r="B19" s="19"/>
      <c r="C19" s="17"/>
      <c r="D19" s="17"/>
      <c r="E19" s="17"/>
      <c r="F19" s="17"/>
    </row>
    <row r="20" spans="1:6" x14ac:dyDescent="0.25">
      <c r="A20" s="20" t="s">
        <v>114</v>
      </c>
      <c r="C20" s="17"/>
      <c r="D20" s="17"/>
      <c r="E20" s="17"/>
      <c r="F20" s="17"/>
    </row>
    <row r="21" spans="1:6" ht="12.75" customHeight="1" x14ac:dyDescent="0.25">
      <c r="A21" s="20" t="s">
        <v>115</v>
      </c>
      <c r="B21" s="25"/>
      <c r="C21" s="22"/>
      <c r="D21" s="22"/>
      <c r="E21" s="22"/>
      <c r="F21" s="22"/>
    </row>
    <row r="22" spans="1:6" x14ac:dyDescent="0.25">
      <c r="B22" s="26"/>
      <c r="C22" s="17"/>
      <c r="D22" s="17"/>
      <c r="E22" s="17"/>
    </row>
    <row r="23" spans="1:6" hidden="1" x14ac:dyDescent="0.25">
      <c r="A23" s="17"/>
      <c r="B23" s="17"/>
      <c r="C23" s="17"/>
      <c r="D23" s="17"/>
    </row>
    <row r="24" spans="1:6" ht="12.75" hidden="1" customHeight="1" x14ac:dyDescent="0.25"/>
    <row r="25" spans="1:6" hidden="1" x14ac:dyDescent="0.25">
      <c r="A25" s="17"/>
      <c r="B25" s="17"/>
      <c r="C25" s="17"/>
      <c r="D25" s="17"/>
      <c r="E25" s="17"/>
    </row>
    <row r="26" spans="1:6" hidden="1" x14ac:dyDescent="0.25">
      <c r="A26" s="17"/>
      <c r="B26" s="17"/>
      <c r="C26" s="17"/>
      <c r="D26" s="17"/>
      <c r="E26" s="17"/>
    </row>
    <row r="27" spans="1:6" hidden="1" x14ac:dyDescent="0.25">
      <c r="A27" s="17"/>
      <c r="B27" s="17"/>
      <c r="C27" s="17"/>
      <c r="D27" s="17"/>
      <c r="E27" s="17"/>
    </row>
    <row r="28" spans="1:6" hidden="1" x14ac:dyDescent="0.25">
      <c r="A28" s="17"/>
      <c r="B28" s="17"/>
      <c r="C28" s="17"/>
      <c r="D28" s="17"/>
      <c r="E28" s="17"/>
    </row>
    <row r="29" spans="1:6" hidden="1" x14ac:dyDescent="0.25">
      <c r="A29" s="17"/>
      <c r="B29" s="17"/>
      <c r="C29" s="17"/>
      <c r="D29" s="17"/>
      <c r="E29" s="17"/>
    </row>
    <row r="30" spans="1:6" x14ac:dyDescent="0.25"/>
    <row r="31" spans="1:6" x14ac:dyDescent="0.25"/>
    <row r="32" spans="1:6" x14ac:dyDescent="0.25"/>
    <row r="33" x14ac:dyDescent="0.25"/>
    <row r="34" x14ac:dyDescent="0.25"/>
    <row r="35" x14ac:dyDescent="0.25"/>
    <row r="36" x14ac:dyDescent="0.25"/>
    <row r="37" x14ac:dyDescent="0.25"/>
    <row r="38" x14ac:dyDescent="0.25"/>
    <row r="39" x14ac:dyDescent="0.25"/>
  </sheetData>
  <sheetProtection sheet="1" formatCells="0" insertRows="0" deleteRows="0"/>
  <mergeCells count="10">
    <mergeCell ref="D15:E1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6" sqref="B6:F6"/>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7" ht="26.25" customHeight="1" x14ac:dyDescent="0.25">
      <c r="A1" s="125" t="s">
        <v>125</v>
      </c>
      <c r="B1" s="125"/>
      <c r="C1" s="125"/>
      <c r="D1" s="125"/>
      <c r="E1" s="125"/>
      <c r="F1" s="125"/>
    </row>
    <row r="2" spans="1:7" ht="21" customHeight="1" x14ac:dyDescent="0.25">
      <c r="A2" s="3" t="s">
        <v>3</v>
      </c>
      <c r="B2" s="128" t="str">
        <f>'Summary and sign-off'!B2:F2</f>
        <v>Serious Fraud Office</v>
      </c>
      <c r="C2" s="128"/>
      <c r="D2" s="128"/>
      <c r="E2" s="128"/>
      <c r="F2" s="128"/>
    </row>
    <row r="3" spans="1:7" ht="21" customHeight="1" x14ac:dyDescent="0.25">
      <c r="A3" s="3" t="s">
        <v>63</v>
      </c>
      <c r="B3" s="128" t="str">
        <f>'Summary and sign-off'!B3:F3</f>
        <v>Karen Chang</v>
      </c>
      <c r="C3" s="128"/>
      <c r="D3" s="128"/>
      <c r="E3" s="128"/>
      <c r="F3" s="128"/>
    </row>
    <row r="4" spans="1:7" ht="21" customHeight="1" x14ac:dyDescent="0.25">
      <c r="A4" s="3" t="s">
        <v>64</v>
      </c>
      <c r="B4" s="128">
        <f>'Summary and sign-off'!B4:F4</f>
        <v>44677</v>
      </c>
      <c r="C4" s="128"/>
      <c r="D4" s="128"/>
      <c r="E4" s="128"/>
      <c r="F4" s="128"/>
    </row>
    <row r="5" spans="1:7" ht="21" customHeight="1" x14ac:dyDescent="0.25">
      <c r="A5" s="3" t="s">
        <v>65</v>
      </c>
      <c r="B5" s="128">
        <f>'Summary and sign-off'!B5:F5</f>
        <v>44742</v>
      </c>
      <c r="C5" s="128"/>
      <c r="D5" s="128"/>
      <c r="E5" s="128"/>
      <c r="F5" s="128"/>
    </row>
    <row r="6" spans="1:7" ht="21" customHeight="1" x14ac:dyDescent="0.25">
      <c r="A6" s="3" t="s">
        <v>126</v>
      </c>
      <c r="B6" s="123" t="s">
        <v>32</v>
      </c>
      <c r="C6" s="123"/>
      <c r="D6" s="123"/>
      <c r="E6" s="123"/>
      <c r="F6" s="123"/>
    </row>
    <row r="7" spans="1:7" ht="21" customHeight="1" x14ac:dyDescent="0.25">
      <c r="A7" s="3" t="s">
        <v>8</v>
      </c>
      <c r="B7" s="123" t="s">
        <v>35</v>
      </c>
      <c r="C7" s="123"/>
      <c r="D7" s="123"/>
      <c r="E7" s="123"/>
      <c r="F7" s="123"/>
    </row>
    <row r="8" spans="1:7" ht="36" customHeight="1" x14ac:dyDescent="0.25">
      <c r="A8" s="132" t="s">
        <v>127</v>
      </c>
      <c r="B8" s="132"/>
      <c r="C8" s="132"/>
      <c r="D8" s="132"/>
      <c r="E8" s="132"/>
      <c r="F8" s="132"/>
    </row>
    <row r="9" spans="1:7" ht="36" customHeight="1" x14ac:dyDescent="0.25">
      <c r="A9" s="140" t="s">
        <v>128</v>
      </c>
      <c r="B9" s="141"/>
      <c r="C9" s="141"/>
      <c r="D9" s="141"/>
      <c r="E9" s="141"/>
      <c r="F9" s="141"/>
    </row>
    <row r="10" spans="1:7" ht="39" customHeight="1" x14ac:dyDescent="0.25">
      <c r="A10" s="24" t="s">
        <v>70</v>
      </c>
      <c r="B10" s="95" t="s">
        <v>129</v>
      </c>
      <c r="C10" s="95" t="s">
        <v>130</v>
      </c>
      <c r="D10" s="95" t="s">
        <v>131</v>
      </c>
      <c r="E10" s="95" t="s">
        <v>132</v>
      </c>
      <c r="F10" s="95" t="s">
        <v>133</v>
      </c>
    </row>
    <row r="11" spans="1:7" s="2" customFormat="1" hidden="1" x14ac:dyDescent="0.25">
      <c r="A11" s="78"/>
      <c r="B11" s="83"/>
      <c r="C11" s="85"/>
      <c r="D11" s="83"/>
      <c r="E11" s="86"/>
      <c r="F11" s="84"/>
    </row>
    <row r="12" spans="1:7" s="2" customFormat="1" x14ac:dyDescent="0.25">
      <c r="A12" s="100" t="s">
        <v>75</v>
      </c>
      <c r="B12" s="107"/>
      <c r="C12" s="108"/>
      <c r="D12" s="107"/>
      <c r="E12" s="109"/>
      <c r="F12" s="110"/>
    </row>
    <row r="13" spans="1:7" s="2" customFormat="1" x14ac:dyDescent="0.25">
      <c r="A13" s="100"/>
      <c r="B13" s="107"/>
      <c r="C13" s="108"/>
      <c r="D13" s="107"/>
      <c r="E13" s="109"/>
      <c r="F13" s="110"/>
    </row>
    <row r="14" spans="1:7" s="2" customFormat="1" x14ac:dyDescent="0.25">
      <c r="A14" s="100"/>
      <c r="B14" s="107"/>
      <c r="C14" s="108"/>
      <c r="D14" s="107"/>
      <c r="E14" s="109"/>
      <c r="F14" s="110"/>
    </row>
    <row r="15" spans="1:7" s="2" customFormat="1" hidden="1" x14ac:dyDescent="0.25">
      <c r="A15" s="78"/>
      <c r="B15" s="83"/>
      <c r="C15" s="85"/>
      <c r="D15" s="83"/>
      <c r="E15" s="86"/>
      <c r="F15" s="84"/>
    </row>
    <row r="16" spans="1:7" ht="34.5" customHeight="1" x14ac:dyDescent="0.25">
      <c r="A16" s="96" t="s">
        <v>134</v>
      </c>
      <c r="B16" s="97" t="s">
        <v>135</v>
      </c>
      <c r="C16" s="98">
        <f>C17+C18</f>
        <v>0</v>
      </c>
      <c r="D16" s="99" t="str">
        <f>IF(SUBTOTAL(3,C11:C15)=SUBTOTAL(103,C11:C15),'Summary and sign-off'!$A$48,'Summary and sign-off'!$A$49)</f>
        <v>Check - there are no hidden rows with data</v>
      </c>
      <c r="E16" s="129" t="str">
        <f>IF('Summary and sign-off'!F60='Summary and sign-off'!F54,'Summary and sign-off'!A52,'Summary and sign-off'!A50)</f>
        <v>Check - each entry provides sufficient information</v>
      </c>
      <c r="F16" s="129"/>
      <c r="G16" s="2"/>
    </row>
    <row r="17" spans="1:6" ht="25.5" customHeight="1" x14ac:dyDescent="0.35">
      <c r="A17" s="40"/>
      <c r="B17" s="41" t="s">
        <v>49</v>
      </c>
      <c r="C17" s="42">
        <f>COUNTIF(C11:C15,'Summary and sign-off'!A45)</f>
        <v>0</v>
      </c>
      <c r="D17" s="14"/>
      <c r="E17" s="15"/>
      <c r="F17" s="16"/>
    </row>
    <row r="18" spans="1:6" ht="25.5" customHeight="1" x14ac:dyDescent="0.35">
      <c r="A18" s="40"/>
      <c r="B18" s="41" t="s">
        <v>50</v>
      </c>
      <c r="C18" s="42">
        <f>COUNTIF(C11:C15,'Summary and sign-off'!A46)</f>
        <v>0</v>
      </c>
      <c r="D18" s="14"/>
      <c r="E18" s="15"/>
      <c r="F18" s="16"/>
    </row>
    <row r="19" spans="1:6" ht="13" x14ac:dyDescent="0.3">
      <c r="A19" s="17"/>
      <c r="B19" s="18"/>
      <c r="C19" s="17"/>
      <c r="D19" s="19"/>
      <c r="E19" s="19"/>
      <c r="F19" s="17"/>
    </row>
    <row r="20" spans="1:6" ht="13" x14ac:dyDescent="0.3">
      <c r="A20" s="18" t="s">
        <v>124</v>
      </c>
      <c r="B20" s="18"/>
      <c r="C20" s="18"/>
      <c r="D20" s="18"/>
      <c r="E20" s="18"/>
      <c r="F20" s="18"/>
    </row>
    <row r="21" spans="1:6" ht="12.65" customHeight="1" x14ac:dyDescent="0.25">
      <c r="A21" s="20" t="s">
        <v>100</v>
      </c>
      <c r="B21" s="17"/>
      <c r="C21" s="17"/>
      <c r="D21" s="17"/>
      <c r="E21" s="17"/>
    </row>
    <row r="22" spans="1:6" ht="13" x14ac:dyDescent="0.3">
      <c r="A22" s="20" t="s">
        <v>31</v>
      </c>
      <c r="B22" s="19"/>
      <c r="C22" s="17"/>
      <c r="D22" s="17"/>
      <c r="E22" s="17"/>
      <c r="F22" s="17"/>
    </row>
    <row r="23" spans="1:6" ht="13" x14ac:dyDescent="0.3">
      <c r="A23" s="20" t="s">
        <v>136</v>
      </c>
      <c r="B23" s="21"/>
      <c r="C23" s="21"/>
      <c r="D23" s="21"/>
      <c r="E23" s="21"/>
      <c r="F23" s="21"/>
    </row>
    <row r="24" spans="1:6" ht="12.75" customHeight="1" x14ac:dyDescent="0.25">
      <c r="A24" s="20" t="s">
        <v>137</v>
      </c>
      <c r="B24" s="17"/>
      <c r="C24" s="17"/>
      <c r="D24" s="17"/>
      <c r="E24" s="17"/>
      <c r="F24" s="17"/>
    </row>
    <row r="25" spans="1:6" ht="13" customHeight="1" x14ac:dyDescent="0.25">
      <c r="A25" s="20" t="s">
        <v>138</v>
      </c>
      <c r="B25" s="17"/>
      <c r="C25" s="17"/>
      <c r="D25" s="17"/>
      <c r="E25" s="17"/>
      <c r="F25" s="17"/>
    </row>
    <row r="26" spans="1:6" x14ac:dyDescent="0.25">
      <c r="A26" s="20" t="s">
        <v>139</v>
      </c>
      <c r="C26" s="17"/>
      <c r="D26" s="17"/>
      <c r="E26" s="17"/>
      <c r="F26" s="17"/>
    </row>
    <row r="27" spans="1:6" ht="12.75" customHeight="1" x14ac:dyDescent="0.25">
      <c r="A27" s="20" t="s">
        <v>115</v>
      </c>
      <c r="B27" s="20"/>
      <c r="C27" s="22"/>
      <c r="D27" s="22"/>
      <c r="E27" s="22"/>
      <c r="F27" s="22"/>
    </row>
    <row r="28" spans="1:6" ht="12.75" customHeight="1" x14ac:dyDescent="0.25">
      <c r="A28" s="20"/>
      <c r="B28" s="20"/>
      <c r="C28" s="22"/>
      <c r="D28" s="22"/>
      <c r="E28" s="22"/>
      <c r="F28" s="22"/>
    </row>
    <row r="29" spans="1:6" ht="12.75" hidden="1" customHeight="1" x14ac:dyDescent="0.25">
      <c r="A29" s="20"/>
      <c r="B29" s="20"/>
      <c r="C29" s="22"/>
      <c r="D29" s="22"/>
      <c r="E29" s="22"/>
      <c r="F29" s="22"/>
    </row>
    <row r="30" spans="1:6" x14ac:dyDescent="0.25"/>
    <row r="31" spans="1:6" x14ac:dyDescent="0.25"/>
    <row r="32" spans="1:6" ht="13" hidden="1" x14ac:dyDescent="0.3">
      <c r="A32" s="18"/>
      <c r="B32" s="18"/>
      <c r="C32" s="18"/>
      <c r="D32" s="18"/>
      <c r="E32" s="18"/>
      <c r="F32" s="18"/>
    </row>
    <row r="33" spans="1:6" ht="13" hidden="1" x14ac:dyDescent="0.3">
      <c r="A33" s="18"/>
      <c r="B33" s="18"/>
      <c r="C33" s="18"/>
      <c r="D33" s="18"/>
      <c r="E33" s="18"/>
      <c r="F33" s="18"/>
    </row>
    <row r="34" spans="1:6" ht="13" hidden="1" x14ac:dyDescent="0.3">
      <c r="A34" s="18"/>
      <c r="B34" s="18"/>
      <c r="C34" s="18"/>
      <c r="D34" s="18"/>
      <c r="E34" s="18"/>
      <c r="F34" s="18"/>
    </row>
    <row r="35" spans="1:6" ht="13" hidden="1" x14ac:dyDescent="0.3">
      <c r="A35" s="18"/>
      <c r="B35" s="18"/>
      <c r="C35" s="18"/>
      <c r="D35" s="18"/>
      <c r="E35" s="18"/>
      <c r="F35" s="18"/>
    </row>
    <row r="36" spans="1:6" ht="13" hidden="1" x14ac:dyDescent="0.3">
      <c r="A36" s="18"/>
      <c r="B36" s="18"/>
      <c r="C36" s="18"/>
      <c r="D36" s="18"/>
      <c r="E36" s="18"/>
      <c r="F36" s="18"/>
    </row>
    <row r="37" spans="1:6" x14ac:dyDescent="0.25"/>
    <row r="38" spans="1:6" x14ac:dyDescent="0.25"/>
    <row r="39" spans="1:6" x14ac:dyDescent="0.25"/>
    <row r="40" spans="1:6" x14ac:dyDescent="0.25"/>
    <row r="41" spans="1:6" x14ac:dyDescent="0.25"/>
    <row r="42" spans="1:6" x14ac:dyDescent="0.25"/>
    <row r="45" spans="1:6" x14ac:dyDescent="0.25"/>
  </sheetData>
  <sheetProtection sheet="1" formatCells="0" insertRows="0" deleteRows="0"/>
  <dataConsolidate/>
  <mergeCells count="10">
    <mergeCell ref="E16:F1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C11:C15</xm:sqref>
        </x14:dataValidation>
        <x14:dataValidation type="list" errorStyle="information" operator="greaterThan" allowBlank="1" showInputMessage="1" prompt="Provide specific $ value if possible" xr:uid="{00000000-0002-0000-0500-000003000000}">
          <x14:formula1>
            <xm:f>'Summary and sign-off'!$A$39:$A$44</xm:f>
          </x14:formula1>
          <xm:sqref>E11:E15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4E18E3C408CC4BB83E35819B532544" ma:contentTypeVersion="21" ma:contentTypeDescription="Create a new document." ma:contentTypeScope="" ma:versionID="28773ba1e1d3bd1a5c13996694bf44d1">
  <xsd:schema xmlns:xsd="http://www.w3.org/2001/XMLSchema" xmlns:xs="http://www.w3.org/2001/XMLSchema" xmlns:p="http://schemas.microsoft.com/office/2006/metadata/properties" xmlns:ns2="7e5b1707-3179-4bab-8ec8-4bab394303fc" xmlns:ns3="329ac838-cdd5-4b73-9294-e2d315a0b542" targetNamespace="http://schemas.microsoft.com/office/2006/metadata/properties" ma:root="true" ma:fieldsID="de07b60c0e772d4ae059f1fe459cee50" ns2:_="" ns3:_="">
    <xsd:import namespace="7e5b1707-3179-4bab-8ec8-4bab394303fc"/>
    <xsd:import namespace="329ac838-cdd5-4b73-9294-e2d315a0b5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Report_x0020_Type" minOccurs="0"/>
                <xsd:element ref="ns2:_dlc_DocId" minOccurs="0"/>
                <xsd:element ref="ns2:_dlc_DocIdUrl" minOccurs="0"/>
                <xsd:element ref="ns2:_dlc_DocIdPersistId"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5b1707-3179-4bab-8ec8-4bab394303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Report_x0020_Type" ma:index="20" nillable="true" ma:displayName="Report Type" ma:internalName="Report_x0020_Type" ma:readOnly="false">
      <xsd:simpleType>
        <xsd:restriction base="dms:Text">
          <xsd:maxLength value="255"/>
        </xsd:restriction>
      </xsd:simpleType>
    </xsd:element>
    <xsd:element name="_dlc_DocId" ma:index="21" nillable="true" ma:displayName="Document ID Value" ma:description="The value of the document ID assigned to this item." ma:internalName="_dlc_DocId" ma:readOnly="false">
      <xsd:simpleType>
        <xsd:restriction base="dms:Text"/>
      </xsd:simpleType>
    </xsd:element>
    <xsd:element name="_dlc_DocIdUrl" ma:index="22"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false">
      <xsd:simpleType>
        <xsd:restriction base="dms:Boolea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f3a9e44-7e49-4492-b404-e8448287d7f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29ac838-cdd5-4b73-9294-e2d315a0b54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3fa71842-5fb6-42bf-b57e-e1ba2393fcc8}" ma:internalName="TaxCatchAll" ma:showField="CatchAllData" ma:web="329ac838-cdd5-4b73-9294-e2d315a0b5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7e5b1707-3179-4bab-8ec8-4bab394303fc">SSCNZ-871057456-822237</_dlc_DocId>
    <_dlc_DocIdUrl xmlns="7e5b1707-3179-4bab-8ec8-4bab394303fc">
      <Url>https://sscnz.sharepoint.com/sites/sscdms/66262/_layouts/15/DocIdRedir.aspx?ID=SSCNZ-871057456-822237</Url>
      <Description>SSCNZ-871057456-822237</Description>
    </_dlc_DocIdUrl>
    <lcf76f155ced4ddcb4097134ff3c332f xmlns="7e5b1707-3179-4bab-8ec8-4bab394303fc">
      <Terms xmlns="http://schemas.microsoft.com/office/infopath/2007/PartnerControls"/>
    </lcf76f155ced4ddcb4097134ff3c332f>
    <Report_x0020_Type xmlns="7e5b1707-3179-4bab-8ec8-4bab394303fc" xsi:nil="true"/>
    <TaxCatchAll xmlns="329ac838-cdd5-4b73-9294-e2d315a0b542" xsi:nil="true"/>
    <_dlc_DocIdPersistId xmlns="7e5b1707-3179-4bab-8ec8-4bab394303fc" xsi:nil="true"/>
    <SharedWithUsers xmlns="329ac838-cdd5-4b73-9294-e2d315a0b542">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0F917E9A-68C5-4CD9-9D0B-EABAD9B3C9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5b1707-3179-4bab-8ec8-4bab394303fc"/>
    <ds:schemaRef ds:uri="329ac838-cdd5-4b73-9294-e2d315a0b5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7e5b1707-3179-4bab-8ec8-4bab394303fc"/>
    <ds:schemaRef ds:uri="329ac838-cdd5-4b73-9294-e2d315a0b5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Faith Thumath</cp:lastModifiedBy>
  <cp:revision/>
  <cp:lastPrinted>2022-07-28T22:24:57Z</cp:lastPrinted>
  <dcterms:created xsi:type="dcterms:W3CDTF">2010-10-17T20:59:02Z</dcterms:created>
  <dcterms:modified xsi:type="dcterms:W3CDTF">2022-07-29T03:43:37Z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0x010100D64E18E3C408CC4BB83E35819B532544</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ediaServiceImageTags">
    <vt:lpwstr/>
  </property>
</Properties>
</file>