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SFORFS02\users\hacland\Desktop\"/>
    </mc:Choice>
  </mc:AlternateContent>
  <xr:revisionPtr revIDLastSave="0" documentId="8_{B07B716C-1352-4EE0-A554-D3421D5A78CF}" xr6:coauthVersionLast="40" xr6:coauthVersionMax="40" xr10:uidLastSave="{00000000-0000-0000-0000-000000000000}"/>
  <bookViews>
    <workbookView xWindow="0" yWindow="0" windowWidth="28800" windowHeight="12225" activeTab="1" xr2:uid="{8D6847CA-3741-416B-AB5C-F950399C6C0F}"/>
  </bookViews>
  <sheets>
    <sheet name="Guidance for agencies" sheetId="1" r:id="rId1"/>
    <sheet name="Summary and sign-off" sheetId="2" r:id="rId2"/>
    <sheet name="Travel" sheetId="3" r:id="rId3"/>
    <sheet name="Hospitality" sheetId="4" r:id="rId4"/>
    <sheet name="Gifts and benefits" sheetId="5" r:id="rId5"/>
    <sheet name="All other expenses" sheetId="6" r:id="rId6"/>
  </sheets>
  <externalReferences>
    <externalReference r:id="rId7"/>
    <externalReference r:id="rId8"/>
    <externalReference r:id="rId9"/>
    <externalReference r:id="rId10"/>
    <externalReference r:id="rId11"/>
    <externalReference r:id="rId12"/>
    <externalReference r:id="rId13"/>
  </externalReferences>
  <definedNames>
    <definedName name="Accnt_Category">'[1]Accnt Category'!$A$1:$B$106</definedName>
    <definedName name="CAD___AUCKLAND___input">#REF!</definedName>
    <definedName name="look">[2]Lookup!$B$7:$C$18</definedName>
    <definedName name="Payab_by_item">[3]BalSht!#REF!</definedName>
    <definedName name="print">[4]Macro1!$A$1</definedName>
    <definedName name="_xlnm.Print_Area" localSheetId="5">'All other expenses'!$A$1:$E$28</definedName>
    <definedName name="_xlnm.Print_Area" localSheetId="4">'Gifts and benefits'!$A$1:$F$28</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Travel!$A$1:$E$274</definedName>
    <definedName name="Rec_Dept">[3]BalSht!#REF!</definedName>
    <definedName name="Rec_NonDept">[3]BalSht!#REF!</definedName>
    <definedName name="_xlnm.Recorder">#REF!</definedName>
    <definedName name="Sched0.9.0">'[5]0.9.0'!#REF!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2" i="6" l="1"/>
  <c r="B20" i="6"/>
  <c r="C22" i="6" s="1"/>
  <c r="B5" i="6"/>
  <c r="B4" i="6"/>
  <c r="B3" i="6"/>
  <c r="B2" i="6"/>
  <c r="C19" i="5"/>
  <c r="F13" i="2" s="1"/>
  <c r="C18" i="5"/>
  <c r="F12" i="2" s="1"/>
  <c r="D17" i="5"/>
  <c r="B5" i="5"/>
  <c r="B4" i="5"/>
  <c r="B3" i="5"/>
  <c r="B2" i="5"/>
  <c r="C25" i="4"/>
  <c r="B25" i="4"/>
  <c r="B12" i="2" s="1"/>
  <c r="B5" i="4"/>
  <c r="B4" i="4"/>
  <c r="B3" i="4"/>
  <c r="B2" i="4"/>
  <c r="C263" i="3"/>
  <c r="B263" i="3"/>
  <c r="B16" i="2" s="1"/>
  <c r="C58" i="3"/>
  <c r="B58" i="3"/>
  <c r="B5" i="3"/>
  <c r="B4" i="3"/>
  <c r="B3" i="3"/>
  <c r="B2" i="3"/>
  <c r="E59" i="2"/>
  <c r="C59" i="2"/>
  <c r="B59" i="2"/>
  <c r="D58" i="2"/>
  <c r="B58" i="2"/>
  <c r="D57" i="2"/>
  <c r="F57" i="2" s="1"/>
  <c r="D25" i="4" s="1"/>
  <c r="B57" i="2"/>
  <c r="D56" i="2"/>
  <c r="B56" i="2"/>
  <c r="F56" i="2" s="1"/>
  <c r="D55" i="2"/>
  <c r="B55" i="2"/>
  <c r="D54" i="2"/>
  <c r="B54" i="2"/>
  <c r="C13" i="2"/>
  <c r="C12" i="2"/>
  <c r="C11" i="2"/>
  <c r="C16" i="2" s="1"/>
  <c r="B6" i="2"/>
  <c r="B22" i="6" l="1"/>
  <c r="B13" i="2" s="1"/>
  <c r="C17" i="2"/>
  <c r="C15" i="2"/>
  <c r="F54" i="2"/>
  <c r="D58" i="3" s="1"/>
  <c r="F59" i="2"/>
  <c r="E17" i="5" s="1"/>
  <c r="C17" i="5"/>
  <c r="F11" i="2" s="1"/>
  <c r="F58" i="2"/>
  <c r="B265" i="3"/>
  <c r="F55" i="2"/>
  <c r="D263" i="3" s="1"/>
  <c r="B15" i="2"/>
  <c r="B1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46A4C767-1B0C-492F-8FB6-7F9A4C20D9E5}">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662B2CB-5B78-4D50-867E-DFF05C6F1152}">
      <text>
        <r>
          <rPr>
            <sz val="9"/>
            <color indexed="81"/>
            <rFont val="Tahoma"/>
            <family val="2"/>
          </rPr>
          <t xml:space="preserve">
Insert additional rows as needed:
- 'right click' on a row number (left of screen)
- select 'Insert' (this will insert a row above it)
</t>
        </r>
      </text>
    </comment>
    <comment ref="A61" authorId="0" shapeId="0" xr:uid="{886EE497-DE32-40EF-B900-1B8B407A6D2A}">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6ED2DED5-1147-4AAD-B268-6656A205AB1C}">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42AF1F86-A40A-4FD7-841F-B0594BDE5C99}">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Shane Smith</author>
  </authors>
  <commentList>
    <comment ref="A10" authorId="0" shapeId="0" xr:uid="{3C8ACD73-A303-40F7-92A0-3C7644E50C5A}">
      <text>
        <r>
          <rPr>
            <sz val="9"/>
            <color indexed="81"/>
            <rFont val="Tahoma"/>
            <family val="2"/>
          </rPr>
          <t xml:space="preserve">
Insert additional rows as needed:
- 'right click' on a row number (left of screen)
- select 'Insert' (this will insert a row above it)
</t>
        </r>
      </text>
    </comment>
    <comment ref="E33" authorId="1" shapeId="0" xr:uid="{091D6173-F65F-49F8-9E09-E8C65629FE76}">
      <text>
        <r>
          <rPr>
            <b/>
            <sz val="9"/>
            <color indexed="81"/>
            <rFont val="Tahoma"/>
            <family val="2"/>
          </rPr>
          <t>Shane Smith:</t>
        </r>
        <r>
          <rPr>
            <sz val="9"/>
            <color indexed="81"/>
            <rFont val="Tahoma"/>
            <family val="2"/>
          </rPr>
          <t xml:space="preserve">
excl accom from this number</t>
        </r>
      </text>
    </comment>
  </commentList>
</comments>
</file>

<file path=xl/sharedStrings.xml><?xml version="1.0" encoding="utf-8"?>
<sst xmlns="http://schemas.openxmlformats.org/spreadsheetml/2006/main" count="1083" uniqueCount="341">
  <si>
    <t>Chief Executive Expense Disclosures: A Guide for Agency Staff</t>
  </si>
  <si>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</si>
  <si>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t>In the following worksheets, cells shaded light blue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</si>
  <si>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</si>
  <si>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</si>
  <si>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</si>
  <si>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</si>
  <si>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</si>
  <si>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</si>
  <si>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</si>
  <si>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</si>
  <si>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</si>
  <si>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</si>
  <si>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</si>
  <si>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</si>
  <si>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</si>
  <si>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</si>
  <si>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</si>
  <si>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</si>
  <si>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</si>
  <si>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</si>
  <si>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</si>
  <si>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</si>
  <si>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</si>
  <si>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</si>
  <si>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</si>
  <si>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</si>
  <si>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</si>
  <si>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</si>
  <si>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</si>
  <si>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</si>
  <si>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</si>
  <si>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</si>
  <si>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</si>
  <si>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</si>
  <si>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</si>
  <si>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</si>
  <si>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</si>
  <si>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</si>
  <si>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</si>
  <si>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</si>
  <si>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</si>
  <si>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</si>
  <si>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</si>
  <si>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</si>
  <si>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</si>
  <si>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</si>
  <si>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</si>
  <si>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</si>
  <si>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</si>
  <si>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</si>
  <si>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</si>
  <si>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</si>
  <si>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Serious Fraud Office</t>
  </si>
  <si>
    <t>Chief Executive**</t>
  </si>
  <si>
    <t>Julie Read</t>
  </si>
  <si>
    <t>Disclosure period start***</t>
  </si>
  <si>
    <t>Disclosure period end***</t>
  </si>
  <si>
    <t>Agency totals check</t>
  </si>
  <si>
    <t>Chief Executive approval****</t>
  </si>
  <si>
    <t>This disclosure has been approved by the Chief Executive</t>
  </si>
  <si>
    <t>Other sign-off****</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</si>
  <si>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</si>
  <si>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</si>
  <si>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</si>
  <si>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</si>
  <si>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</si>
  <si>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</si>
  <si>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</si>
  <si>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</si>
  <si>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</si>
  <si>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</si>
  <si>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</si>
  <si>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</si>
  <si>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</si>
  <si>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</si>
  <si>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</si>
  <si>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</si>
  <si>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</si>
  <si>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</si>
  <si>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</si>
  <si>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</si>
  <si>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</si>
  <si>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</si>
  <si>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</si>
  <si>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</si>
  <si>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</si>
  <si>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</si>
  <si>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</si>
  <si>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</si>
  <si>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</si>
  <si>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</si>
  <si>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</si>
  <si>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</si>
  <si>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</si>
  <si>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</si>
  <si>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</si>
  <si>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</si>
  <si>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</si>
  <si>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</si>
  <si>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</si>
  <si>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</si>
  <si>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</si>
  <si>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</si>
  <si>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</si>
  <si>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</si>
  <si>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</si>
  <si>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</si>
  <si>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</si>
  <si>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</si>
  <si>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</si>
  <si>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</si>
  <si>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</si>
  <si>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</si>
  <si>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</si>
  <si>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</si>
  <si>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</si>
  <si>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</si>
  <si>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</si>
  <si>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</si>
  <si>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</si>
  <si>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</si>
  <si>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</si>
  <si>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</si>
  <si>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29/8/2018 - 15/09/2018</t>
  </si>
  <si>
    <t>36th Cambridge Symposium on Economic Crime and 23rd IAP Annual Conference</t>
  </si>
  <si>
    <t>Airfare</t>
  </si>
  <si>
    <t>London/Johannesburg</t>
  </si>
  <si>
    <t>31/08/2018 - 02/09/2018</t>
  </si>
  <si>
    <t>36th Cambridge Symposium on Economic Crime, SFO UK and IACCC meetings</t>
  </si>
  <si>
    <t>Accommodation three nights</t>
  </si>
  <si>
    <t>London</t>
  </si>
  <si>
    <t>SFO UK meeting</t>
  </si>
  <si>
    <t>Taxi</t>
  </si>
  <si>
    <t>IACCC meeting</t>
  </si>
  <si>
    <t>SFO UK and IACCC meetings</t>
  </si>
  <si>
    <t>Breakfast</t>
  </si>
  <si>
    <t>Dinner</t>
  </si>
  <si>
    <t>As above</t>
  </si>
  <si>
    <t>36th Cambridge Symposium on Economic Crime</t>
  </si>
  <si>
    <t>Train to Cambridge</t>
  </si>
  <si>
    <t>Cambridge</t>
  </si>
  <si>
    <t>02/09/2018 - 07/09/2018</t>
  </si>
  <si>
    <t>Accommodation three nights paid, (two nights gratis)</t>
  </si>
  <si>
    <t>Train to London</t>
  </si>
  <si>
    <t>07/09/2018 - 08/09/2018</t>
  </si>
  <si>
    <t>Accommodation one night</t>
  </si>
  <si>
    <t>Heathrow Express train to airport</t>
  </si>
  <si>
    <t>09/09/2018 - 13/09/2018</t>
  </si>
  <si>
    <t>23rd IAP Annual Conference</t>
  </si>
  <si>
    <t>Accomodation four nights</t>
  </si>
  <si>
    <t>Johannesburg</t>
  </si>
  <si>
    <t>Tourism Levy</t>
  </si>
  <si>
    <t>29/10/2018 - 31/10/2018</t>
  </si>
  <si>
    <t>Attend the Commonwealth Fraud Liaison Forum</t>
  </si>
  <si>
    <t>Canberra</t>
  </si>
  <si>
    <t>Parking Downtown Auckland</t>
  </si>
  <si>
    <t>Parking Auckland Airport</t>
  </si>
  <si>
    <t>Accommodation and breakfast two nights</t>
  </si>
  <si>
    <t>Parking - Auckland airport</t>
  </si>
  <si>
    <t xml:space="preserve">Car allowance 76 cents x 38.9k x 2 </t>
  </si>
  <si>
    <t>05/12/2018 - 14/12/2018</t>
  </si>
  <si>
    <t>International Anti-Corruption Coordination Centre (IACCC), Governance Board meeting, International Public Sector Fraud Forum (IPSFF), International Foreign Bribery Taskforce (IFBT) and OECD Working Group on Bribery meeting</t>
  </si>
  <si>
    <t>Airfare (the total airfare was NZD8,217 (business class) with NZD6,173 (premium economy) reimbursed by the National Crime Agency UK</t>
  </si>
  <si>
    <t>06/12/2018 - 09/12/2018</t>
  </si>
  <si>
    <t>Accommodation three nights, including dinners and breakfasts</t>
  </si>
  <si>
    <t>Train from airport to central London</t>
  </si>
  <si>
    <t>Taxi from train station to accommodation</t>
  </si>
  <si>
    <t>Taxi from accomodation to train station</t>
  </si>
  <si>
    <t>Paris</t>
  </si>
  <si>
    <t>Eurostar train from London to Paris</t>
  </si>
  <si>
    <t>09/12/2018 - 14/12/2018</t>
  </si>
  <si>
    <t>Metro Paris three day adult pass</t>
  </si>
  <si>
    <t>Taxi hotel to airport</t>
  </si>
  <si>
    <t>Presenting  at 7th Independent Commission Against Corruption (ICAC) Symposium and Criminal Law Conference 2019</t>
  </si>
  <si>
    <t>Lunch</t>
  </si>
  <si>
    <t>Hong Kong</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</si>
  <si>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</si>
  <si>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</si>
  <si>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</si>
  <si>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03/07/2018 - 4/07/2018</t>
  </si>
  <si>
    <t>Economic Strategy Chief Executives, Transparency International Leaders Integrity Forum and Ministry of Justice Leadership Board meetings</t>
  </si>
  <si>
    <t>Wellington</t>
  </si>
  <si>
    <t>Parking Auckland Downtown</t>
  </si>
  <si>
    <t>Taxi from airport to city return</t>
  </si>
  <si>
    <t>Car allowance 73 cents x 38.9kms twice</t>
  </si>
  <si>
    <t>08/07/2018 - 13/07/2018</t>
  </si>
  <si>
    <t>Institute of Directors, Directors course</t>
  </si>
  <si>
    <t>Taxi from airport to city</t>
  </si>
  <si>
    <t>09/07/2018 - 13/07/2018</t>
  </si>
  <si>
    <t>Accommodation five nights</t>
  </si>
  <si>
    <t>Dinners 4 nights, breakfast x 1</t>
  </si>
  <si>
    <t>Taxi city to Wellington airport</t>
  </si>
  <si>
    <t>Taxi from Auckland Airport to event</t>
  </si>
  <si>
    <t>25/07/2018 - 26/07/2018</t>
  </si>
  <si>
    <t>Social and Wellbeing Committee - Anti-Corruption Work Programme (ACWP), Department of Prime Minister and Cabinet Chief Executives (DPMC CE's), Government Legal Network (GLN) and Minister's meetings</t>
  </si>
  <si>
    <t>Accommodation one night and dinner</t>
  </si>
  <si>
    <t>Lawyers in Government Conference</t>
  </si>
  <si>
    <t>08/08/2018 - 09/08/2018</t>
  </si>
  <si>
    <t>Transparency International Leaders Integrity Forum (TI LIF), DPMC CE's, Operations Career Board, Trans-Tasman Business Circle lunch, Anti-Corruption cross agency and Ministry of Justice Leadership Board meetings</t>
  </si>
  <si>
    <t>Accommodation one night including dinner and breakfast</t>
  </si>
  <si>
    <t>Minister's meeting</t>
  </si>
  <si>
    <t>20/08/2018 - 23/08/2018</t>
  </si>
  <si>
    <t>State Services Commission (SSC) Performance Review, opening Safe and Effective Justice Summit and attendance at the summit and GLN Advisory Board meeting</t>
  </si>
  <si>
    <t>26/09/2018 - 27/09/2018</t>
  </si>
  <si>
    <t>State Services Senior Leadership Team (SSLT) and GLN Advisory Board meeting</t>
  </si>
  <si>
    <t>Accommodation 1 night</t>
  </si>
  <si>
    <t>DPMC Ce's, Centre for Defence Strategic Advisory Board and Ministry of Justice (MoJ) Leadership Board meetings</t>
  </si>
  <si>
    <t>Taxi to and from airport to city</t>
  </si>
  <si>
    <t>Office of Auditor General (OAG) Senior Leadership team and SSC meeting</t>
  </si>
  <si>
    <t>ACWP</t>
  </si>
  <si>
    <t>Operations Career Board meeting</t>
  </si>
  <si>
    <t>GLN Advisory Board meeting</t>
  </si>
  <si>
    <t>MoJ Leadership Board meeting</t>
  </si>
  <si>
    <t>21/11/2018 - 22/11/2018</t>
  </si>
  <si>
    <t>Justice Select Committee hearing and State Services Leadership Team Retreat</t>
  </si>
  <si>
    <t>Wellington and Wairarapa</t>
  </si>
  <si>
    <t>Hire Car</t>
  </si>
  <si>
    <t>Car park Wellington City Council</t>
  </si>
  <si>
    <t>Petrol for hire car</t>
  </si>
  <si>
    <t>Operations Career Board Cohort meeting</t>
  </si>
  <si>
    <t>TI LIF and Minister's meeting</t>
  </si>
  <si>
    <t>New Zealand Perspective on ethical business leadership</t>
  </si>
  <si>
    <t>Taxi to breakdfast event</t>
  </si>
  <si>
    <t>Auckland</t>
  </si>
  <si>
    <t>Taxi from office to Auckland airport</t>
  </si>
  <si>
    <t>Parking Auckland Airport (cancelled too late for a refund)</t>
  </si>
  <si>
    <t>Taxi from Auckland airport to ferry terminal</t>
  </si>
  <si>
    <t>ACWP Governmance Board meeting</t>
  </si>
  <si>
    <t>24/01/2019 - 25/01/2019</t>
  </si>
  <si>
    <t>GLN Advisory Board, Ministry for Women and TI Corruption Perception Index 2019 meetings</t>
  </si>
  <si>
    <t>One night's accommodation</t>
  </si>
  <si>
    <t>Operations Career Board and SSC meetings</t>
  </si>
  <si>
    <t>Crime and Justice and other meetings</t>
  </si>
  <si>
    <t>Training</t>
  </si>
  <si>
    <t>DPMC CE's, GLN Advisory Board and Te Puni Kokiri meetings</t>
  </si>
  <si>
    <t>Economic Crime Agency Network (ECAN) Conference</t>
  </si>
  <si>
    <t>Taxi from office to conference</t>
  </si>
  <si>
    <t>ECAN</t>
  </si>
  <si>
    <t>Serious Fraud Office Conference</t>
  </si>
  <si>
    <t xml:space="preserve">Minister's meeting and attending Māori Caucus </t>
  </si>
  <si>
    <t xml:space="preserve">Car allowance 76 cents x 39.8k x 2 </t>
  </si>
  <si>
    <t>19/03/2019 - 20/03/2019</t>
  </si>
  <si>
    <t>Justice Sector Minister's, SSC, CEO lunch and other meetings</t>
  </si>
  <si>
    <t>Taxi to city from airport</t>
  </si>
  <si>
    <t>Taxi to airport from city</t>
  </si>
  <si>
    <t>Speaking at Law School, University of Canterbury and attending Spirit of Service (cancelled)</t>
  </si>
  <si>
    <t>Christchurch</t>
  </si>
  <si>
    <t>Taxi from Christchurch Airport to School of Law, Canterbury University</t>
  </si>
  <si>
    <t>Taxi to airport</t>
  </si>
  <si>
    <t>02/04/2019 - 03/04/2019</t>
  </si>
  <si>
    <t>Justice Sector Leadership Board and Centre for Defence Strategic Advisory Board meetings</t>
  </si>
  <si>
    <t>09/04/2019 - 10/04/2019</t>
  </si>
  <si>
    <t>SSC, Chief Legal Advisors Away Day, Minister's meeting and ACWP Governance Group meeting</t>
  </si>
  <si>
    <t>Taxi airport to city, around Wellington and city to airport</t>
  </si>
  <si>
    <t>Justice Sector Leadership Board meeting, Leaders Integrity Forum (LIF) and Anti-Corruption Work Programme (ACWP) meeting</t>
  </si>
  <si>
    <t>Office of the Auditor-Ggeneral and SFO Leadership Team meeting and SSC meeting</t>
  </si>
  <si>
    <t>28/05/2019 - 29/05/2019</t>
  </si>
  <si>
    <t xml:space="preserve">Minister's meeting and attendance at the Māori Affairs Select Committee hearing </t>
  </si>
  <si>
    <t>Taxi  airport to city return</t>
  </si>
  <si>
    <t>13/06/2-19 - 14/06/2019</t>
  </si>
  <si>
    <t>State Services Leadership Team Retreat and Anti-Corruption Work Programme Governance Group meeting</t>
  </si>
  <si>
    <t>13/06/2019 - 14/06/2019</t>
  </si>
  <si>
    <t>Auckland Airport parking KYTR7</t>
  </si>
  <si>
    <t>Taxi  airport to city return (no receipt waiting for statement)</t>
  </si>
  <si>
    <t>Social Justice Leadership Board meeting</t>
  </si>
  <si>
    <t>Parking Auckland Airport (receipt to come)</t>
  </si>
  <si>
    <t>Parking Auckland Airport (no receipt)</t>
  </si>
  <si>
    <t>Parking Downtown Auckland (no receipt)</t>
  </si>
  <si>
    <t>Justice Select Committee hearing and State Services Commission meeting</t>
  </si>
  <si>
    <t>Parking Auckland Airport (LKJJ3)</t>
  </si>
  <si>
    <t>Subtotal - domestic travel</t>
  </si>
  <si>
    <t>Total travel expenses</t>
  </si>
  <si>
    <t>* Any non-standard date format or date outside 1 July 2018 - 30 June 2019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</si>
  <si>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</si>
  <si>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</si>
  <si>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</si>
  <si>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</si>
  <si>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</si>
  <si>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</si>
  <si>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</si>
  <si>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</si>
  <si>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</si>
  <si>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</si>
  <si>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</si>
  <si>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</si>
  <si>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2018 - 30 June 2019 will raise an alert. Check entry and select 'Yes' to accept/continue.</t>
  </si>
  <si>
    <t>Total cost will appear automatically once you put information in rows above.</t>
  </si>
  <si>
    <t>Mark clearly if there is no information to disclose - provide a note to this effect in the 'Date' column (column A).</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</si>
  <si>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</si>
  <si>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</si>
  <si>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</si>
  <si>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</si>
  <si>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</si>
  <si>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</si>
  <si>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</si>
  <si>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</si>
  <si>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</si>
  <si>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International Anti-Corruption Coordination Centre (IACCC) Governance Board meeting, International Public Sector Fraud Forum (IPSFF) and International Foreign Bribery Taskforce (IBF)</t>
  </si>
  <si>
    <t>National Crime Agency UK</t>
  </si>
  <si>
    <t>Contribution towards the airfares to attend three meetings held in London UK.</t>
  </si>
  <si>
    <t>21/05/2019 - 25/05/2019</t>
  </si>
  <si>
    <t>Flights to and from Hong Kong</t>
  </si>
  <si>
    <t>Independent Commission Against Corruption (ICAC)</t>
  </si>
  <si>
    <t>Invited to speak at 7th ICAC Symposium</t>
  </si>
  <si>
    <t>Accommodation in Hong Kong</t>
  </si>
  <si>
    <t>ICAC</t>
  </si>
  <si>
    <t>Total count of gift/benefit entries:</t>
  </si>
  <si>
    <t>Offered</t>
  </si>
  <si>
    <t>Notes</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</si>
  <si>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</si>
  <si>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</si>
  <si>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</si>
  <si>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</si>
  <si>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</si>
  <si>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</si>
  <si>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</si>
  <si>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</si>
  <si>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Training cost</t>
  </si>
  <si>
    <t>NA</t>
  </si>
  <si>
    <t>Attend Pillars of transformation and procurement excellence Trans-Tasman Business Circle lunch</t>
  </si>
  <si>
    <t>Registration fee</t>
  </si>
  <si>
    <t>17/11/2018 - 1/06/2019</t>
  </si>
  <si>
    <t>NBR subscription</t>
  </si>
  <si>
    <t>Subscription</t>
  </si>
  <si>
    <t>02/09/18 - 09/09/18</t>
  </si>
  <si>
    <t>Cambridge International Symposium</t>
  </si>
  <si>
    <t>Symposium</t>
  </si>
  <si>
    <t>Cambridge, UK</t>
  </si>
  <si>
    <t>February 2019</t>
  </si>
  <si>
    <t>Maori language lessons</t>
  </si>
  <si>
    <t>09/09/18 - 13/09/18</t>
  </si>
  <si>
    <t>Conference</t>
  </si>
  <si>
    <t>Lawyers in government conference</t>
  </si>
  <si>
    <t xml:space="preserve">Total other expenses </t>
  </si>
  <si>
    <t xml:space="preserve">Purchase of professional periodical </t>
  </si>
  <si>
    <t>Association of Certified Fraud Examiners (ACFE) subscription</t>
  </si>
  <si>
    <t>No hospitality offered</t>
  </si>
  <si>
    <t>International Association of Prosecutors</t>
  </si>
  <si>
    <t>LDC Learning Lab</t>
  </si>
  <si>
    <t>This disclosure has been approved by the General Counsel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</si>
</sst>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1409]d\ mmmm\ yyyy;@"/>
    <numFmt numFmtId="165" formatCode="_(&quot;$&quot;* #,##0.00_);_(&quot;$&quot;* \(#,##0.00\);_(&quot;$&quot;* &quot;-&quot;??_);_(@_)"/>
    <numFmt numFmtId="166" formatCode="&quot;$&quot;#,##0.00_);[Red]\(&quot;$&quot;#,##0.00\)"/>
    <numFmt numFmtId="167" formatCode="d/mm/yyyy;@"/>
    <numFmt numFmtId="168" formatCode="&quot;$&quot;#,##0.00"/>
  </numFmts>
  <fonts count="40" x14ac:knownFonts="1">
    <font>
      <sz val="10"/>
      <color theme="1"/>
      <name val="Arial"/>
      <family val="2"/>
    </font>
    <font>
      <sz val="10"/>
      <color theme="1"/>
      <name val="Arial"/>
      <family val="2"/>
    </font>
    <font>
      <b/>
      <sz val="12"/>
      <color theme="0"/>
      <name val="Arial"/>
      <family val="2"/>
    </font>
    <font>
      <sz val="11"/>
      <color rgb="FFFF0000"/>
      <name val="Arial"/>
      <family val="2"/>
    </font>
    <font>
      <u/>
      <sz val="10"/>
      <color theme="10"/>
      <name val="Arial"/>
      <family val="2"/>
    </font>
    <font>
      <u/>
      <sz val="11"/>
      <color theme="10"/>
      <name val="Arial"/>
      <family val="2"/>
    </font>
    <font>
      <sz val="11"/>
      <name val="Arial"/>
      <family val="2"/>
    </font>
    <font>
      <b/>
      <sz val="11"/>
      <name val="Arial"/>
      <family val="2"/>
    </font>
    <font>
      <b/>
      <sz val="11"/>
      <color theme="0"/>
      <name val="Arial"/>
      <family val="2"/>
    </font>
    <font>
      <sz val="11"/>
      <color theme="1"/>
      <name val="Arial"/>
      <family val="2"/>
    </font>
    <font>
      <b/>
      <sz val="10"/>
      <color theme="0"/>
      <name val="Arial"/>
      <family val="2"/>
    </font>
    <font>
      <sz val="10"/>
      <color theme="0"/>
      <name val="Arial"/>
      <family val="2"/>
    </font>
    <font>
      <sz val="11"/>
      <color theme="10"/>
      <name val="Arial"/>
      <family val="2"/>
    </font>
    <font>
      <u/>
      <sz val="11"/>
      <color rgb="FF0070C0"/>
      <name val="Arial"/>
      <family val="2"/>
    </font>
    <font>
      <sz val="9"/>
      <color indexed="81"/>
      <name val="Tahoma"/>
      <family val="2"/>
    </font>
    <font>
      <b/>
      <sz val="16"/>
      <color theme="0"/>
      <name val="Arial"/>
      <family val="2"/>
    </font>
    <font>
      <sz val="12"/>
      <color theme="1"/>
      <name val="Arial"/>
      <family val="2"/>
    </font>
    <font>
      <sz val="12"/>
      <color indexed="8"/>
      <name val="Arial"/>
      <family val="2"/>
    </font>
    <font>
      <sz val="10"/>
      <name val="Arial"/>
      <family val="2"/>
    </font>
    <font>
      <b/>
      <sz val="10"/>
      <name val="Arial"/>
      <family val="2"/>
    </font>
    <font>
      <b/>
      <sz val="12"/>
      <name val="Arial"/>
      <family val="2"/>
    </font>
    <font>
      <b/>
      <i/>
      <sz val="12"/>
      <color indexed="8"/>
      <name val="Arial"/>
      <family val="2"/>
    </font>
    <font>
      <b/>
      <sz val="10"/>
      <color theme="1" tint="0.499984740745262"/>
      <name val="Arial"/>
      <family val="2"/>
    </font>
    <font>
      <sz val="10"/>
      <color theme="1" tint="0.499984740745262"/>
      <name val="Arial"/>
      <family val="2"/>
    </font>
    <font>
      <b/>
      <sz val="10"/>
      <color indexed="8"/>
      <name val="Arial"/>
      <family val="2"/>
    </font>
    <font>
      <b/>
      <sz val="10"/>
      <color theme="1"/>
      <name val="Arial"/>
      <family val="2"/>
    </font>
    <font>
      <sz val="10"/>
      <color indexed="8"/>
      <name val="Arial"/>
      <family val="2"/>
    </font>
    <font>
      <b/>
      <sz val="12"/>
      <color indexed="8"/>
      <name val="Arial"/>
      <family val="2"/>
    </font>
    <font>
      <i/>
      <sz val="10"/>
      <color indexed="8"/>
      <name val="Arial"/>
      <family val="2"/>
    </font>
    <font>
      <sz val="12"/>
      <color theme="0"/>
      <name val="Arial"/>
      <family val="2"/>
    </font>
    <font>
      <b/>
      <sz val="10"/>
      <color rgb="FFFFC000"/>
      <name val="Arial"/>
      <family val="2"/>
    </font>
    <font>
      <i/>
      <sz val="10"/>
      <color theme="1"/>
      <name val="Arial"/>
      <family val="2"/>
    </font>
    <font>
      <b/>
      <i/>
      <sz val="10"/>
      <color theme="1"/>
      <name val="Arial"/>
      <family val="2"/>
    </font>
    <font>
      <b/>
      <sz val="11"/>
      <color theme="1"/>
      <name val="Arial"/>
      <family val="2"/>
    </font>
    <font>
      <b/>
      <sz val="12"/>
      <color theme="1"/>
      <name val="Arial"/>
      <family val="2"/>
    </font>
    <font>
      <b/>
      <sz val="12"/>
      <color rgb="FFFF0000"/>
      <name val="Arial"/>
      <family val="2"/>
    </font>
    <font>
      <sz val="10"/>
      <name val="Arial Narrow"/>
      <family val="2"/>
    </font>
    <font>
      <sz val="8"/>
      <name val="Arial"/>
      <family val="2"/>
    </font>
    <font>
      <b/>
      <sz val="8"/>
      <name val="Arial"/>
      <family val="2"/>
    </font>
    <font>
      <b/>
      <sz val="9"/>
      <color indexed="81"/>
      <name val="Tahoma"/>
      <family val="2"/>
    </font>
  </fonts>
  <fills count="13">
    <fill>
      <patternFill patternType="none"/>
    </fill>
    <fill>
      <patternFill patternType="gray125"/>
    </fill>
    <fill>
      <patternFill patternType="solid">
        <fgColor theme="3"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6" tint="0.7999816888943144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indexed="64"/>
      </left>
      <right/>
      <top/>
      <bottom/>
      <diagonal/>
    </border>
    <border>
      <left style="hair">
        <color indexed="64"/>
      </left>
      <right style="hair">
        <color indexed="64"/>
      </right>
      <top style="hair">
        <color indexed="64"/>
      </top>
      <bottom style="hair">
        <color indexed="64"/>
      </bottom>
      <diagonal/>
    </border>
  </borders>
  <cellStyleXfs count="5">
    <xf numFmtId="0" fontId="0" fillId="0" borderId="0"/>
    <xf numFmtId="43" fontId="1" fillId="0" borderId="0" applyFont="0" applyFill="0" applyBorder="0" applyAlignment="0" applyProtection="0"/>
    <xf numFmtId="165" fontId="1" fillId="0" borderId="0" applyFont="0" applyFill="0" applyBorder="0" applyAlignment="0" applyProtection="0"/>
    <xf numFmtId="0" fontId="4" fillId="0" borderId="0" applyNumberFormat="0" applyFill="0" applyBorder="0" applyAlignment="0" applyProtection="0"/>
    <xf numFmtId="0" fontId="36" fillId="0" borderId="0"/>
  </cellStyleXfs>
  <cellXfs count="226">
    <xf numFmtId="0" fontId="0" fillId="0" borderId="0" xfId="0"/>
    <xf numFmtId="0" fontId="2" fillId="2" borderId="0" xfId="0" applyFont="1" applyFill="1" applyAlignment="1" applyProtection="1">
      <alignment horizontal="center" vertical="center"/>
    </xf>
    <xf numFmtId="0" fontId="3" fillId="0" borderId="0" xfId="0" applyFont="1" applyFill="1" applyAlignment="1" applyProtection="1">
      <alignment horizontal="center"/>
    </xf>
    <xf numFmtId="0" fontId="0" fillId="0" borderId="0" xfId="0" applyProtection="1"/>
    <xf numFmtId="0" fontId="5" fillId="3" borderId="0" xfId="3" applyFont="1" applyFill="1" applyAlignment="1" applyProtection="1">
      <alignment vertical="center" wrapText="1"/>
    </xf>
    <xf numFmtId="0" fontId="6" fillId="0" borderId="0" xfId="0" applyFont="1" applyAlignment="1" applyProtection="1">
      <alignment vertical="center"/>
    </xf>
    <xf numFmtId="0" fontId="7" fillId="4" borderId="1" xfId="0" applyFont="1" applyFill="1" applyBorder="1" applyAlignment="1" applyProtection="1">
      <alignment horizontal="center" vertical="center" wrapText="1"/>
    </xf>
    <xf numFmtId="0" fontId="8" fillId="2" borderId="0" xfId="0" applyFont="1" applyFill="1" applyAlignment="1" applyProtection="1">
      <alignment horizontal="justify" vertical="center"/>
    </xf>
    <xf numFmtId="0" fontId="9" fillId="0" borderId="0" xfId="0" applyFont="1" applyAlignment="1" applyProtection="1">
      <alignment vertical="center"/>
    </xf>
    <xf numFmtId="0" fontId="9" fillId="0" borderId="0" xfId="0" applyFont="1" applyFill="1" applyAlignment="1" applyProtection="1">
      <alignment vertical="center"/>
    </xf>
    <xf numFmtId="0" fontId="10" fillId="0" borderId="0" xfId="0" applyFont="1" applyFill="1" applyAlignment="1" applyProtection="1">
      <alignment horizontal="center" wrapText="1"/>
    </xf>
    <xf numFmtId="0" fontId="9" fillId="0" borderId="0" xfId="0" applyFont="1" applyFill="1" applyAlignment="1" applyProtection="1">
      <alignment vertical="center" wrapText="1"/>
    </xf>
    <xf numFmtId="0" fontId="6" fillId="0" borderId="0" xfId="0" applyFont="1" applyFill="1" applyAlignment="1" applyProtection="1">
      <alignment horizontal="justify" vertical="center"/>
    </xf>
    <xf numFmtId="0" fontId="5" fillId="0" borderId="0" xfId="3" applyFont="1" applyFill="1" applyAlignment="1" applyProtection="1">
      <alignment horizontal="justify" vertical="center"/>
    </xf>
    <xf numFmtId="0" fontId="9" fillId="0" borderId="0" xfId="0" applyFont="1" applyFill="1" applyAlignment="1" applyProtection="1">
      <alignment horizontal="justify" vertical="center"/>
    </xf>
    <xf numFmtId="0" fontId="8" fillId="5" borderId="0" xfId="0" applyFont="1" applyFill="1" applyAlignment="1" applyProtection="1">
      <alignment horizontal="justify" vertical="center"/>
    </xf>
    <xf numFmtId="0" fontId="6" fillId="6" borderId="0" xfId="0" applyFont="1" applyFill="1" applyAlignment="1" applyProtection="1">
      <alignment horizontal="justify" vertical="center"/>
    </xf>
    <xf numFmtId="0" fontId="9" fillId="0" borderId="0" xfId="0" applyFont="1" applyAlignment="1" applyProtection="1">
      <alignment vertical="center" wrapText="1"/>
    </xf>
    <xf numFmtId="0" fontId="6" fillId="0" borderId="0" xfId="0" applyFont="1" applyAlignment="1" applyProtection="1">
      <alignment horizontal="justify" vertical="center"/>
    </xf>
    <xf numFmtId="0" fontId="5" fillId="0" borderId="0" xfId="3" applyFont="1" applyAlignment="1" applyProtection="1">
      <alignment horizontal="justify" vertical="center"/>
    </xf>
    <xf numFmtId="0" fontId="6" fillId="0" borderId="0" xfId="3" applyFont="1" applyAlignment="1" applyProtection="1">
      <alignment horizontal="justify" vertical="center"/>
    </xf>
    <xf numFmtId="0" fontId="9" fillId="0" borderId="0" xfId="0" applyFont="1" applyAlignment="1" applyProtection="1">
      <alignment horizontal="justify" vertical="center"/>
    </xf>
    <xf numFmtId="0" fontId="6" fillId="0" borderId="0" xfId="0" applyFont="1" applyAlignment="1" applyProtection="1">
      <alignment horizontal="left" vertical="center" wrapText="1"/>
    </xf>
    <xf numFmtId="0" fontId="5" fillId="0" borderId="0" xfId="3" applyFont="1" applyAlignment="1" applyProtection="1">
      <alignment vertical="center"/>
    </xf>
    <xf numFmtId="0" fontId="6" fillId="3" borderId="0" xfId="3" applyFont="1" applyFill="1" applyAlignment="1" applyProtection="1">
      <alignment horizontal="justify" vertical="center"/>
    </xf>
    <xf numFmtId="0" fontId="6" fillId="0" borderId="0" xfId="0" applyFont="1" applyAlignment="1" applyProtection="1">
      <alignment horizontal="center" vertical="center"/>
    </xf>
    <xf numFmtId="0" fontId="0" fillId="0" borderId="0" xfId="0" applyAlignment="1" applyProtection="1">
      <alignment wrapText="1"/>
    </xf>
    <xf numFmtId="0" fontId="2" fillId="2" borderId="0" xfId="0" applyFont="1" applyFill="1" applyBorder="1" applyAlignment="1" applyProtection="1">
      <alignment vertical="center" wrapText="1" readingOrder="1"/>
    </xf>
    <xf numFmtId="0" fontId="17" fillId="0" borderId="0" xfId="0" applyFont="1" applyBorder="1" applyAlignment="1" applyProtection="1">
      <alignment vertical="center" wrapText="1" readingOrder="1"/>
    </xf>
    <xf numFmtId="0" fontId="2" fillId="5" borderId="0" xfId="0" applyFont="1" applyFill="1" applyBorder="1" applyAlignment="1" applyProtection="1">
      <alignment vertical="center" wrapText="1" readingOrder="1"/>
    </xf>
    <xf numFmtId="165" fontId="2" fillId="5" borderId="0" xfId="2" applyFont="1" applyFill="1" applyBorder="1" applyAlignment="1" applyProtection="1">
      <alignment horizontal="center" vertical="center" wrapText="1" readingOrder="1"/>
    </xf>
    <xf numFmtId="165" fontId="2" fillId="0" borderId="0" xfId="2" applyFont="1" applyFill="1" applyBorder="1" applyAlignment="1" applyProtection="1">
      <alignment horizontal="center" vertical="center" wrapText="1" readingOrder="1"/>
    </xf>
    <xf numFmtId="0" fontId="2" fillId="7" borderId="0" xfId="0" applyFont="1" applyFill="1" applyBorder="1" applyAlignment="1" applyProtection="1">
      <alignment vertical="center" wrapText="1" readingOrder="1"/>
    </xf>
    <xf numFmtId="165" fontId="2" fillId="7" borderId="0" xfId="2" applyFont="1" applyFill="1" applyBorder="1" applyAlignment="1" applyProtection="1">
      <alignment horizontal="center" vertical="center" wrapText="1" readingOrder="1"/>
    </xf>
    <xf numFmtId="0" fontId="10" fillId="0" borderId="0" xfId="0" applyFont="1" applyFill="1" applyBorder="1" applyAlignment="1" applyProtection="1">
      <alignment wrapText="1"/>
    </xf>
    <xf numFmtId="0" fontId="11" fillId="0" borderId="0" xfId="0" applyFont="1" applyProtection="1"/>
    <xf numFmtId="0" fontId="19" fillId="0" borderId="4" xfId="0" applyFont="1" applyFill="1" applyBorder="1" applyAlignment="1" applyProtection="1">
      <alignment vertical="center" wrapText="1" readingOrder="1"/>
    </xf>
    <xf numFmtId="166" fontId="19" fillId="0" borderId="5" xfId="2" applyNumberFormat="1" applyFont="1" applyFill="1" applyBorder="1" applyAlignment="1" applyProtection="1">
      <alignment vertical="center" wrapText="1" readingOrder="1"/>
    </xf>
    <xf numFmtId="0" fontId="18" fillId="0" borderId="6" xfId="2" applyNumberFormat="1" applyFont="1" applyFill="1" applyBorder="1" applyAlignment="1" applyProtection="1">
      <alignment horizontal="center" vertical="center" wrapText="1" readingOrder="1"/>
    </xf>
    <xf numFmtId="0" fontId="20" fillId="0" borderId="0" xfId="0" applyFont="1" applyFill="1" applyBorder="1" applyAlignment="1" applyProtection="1">
      <alignment vertical="center" wrapText="1" readingOrder="1"/>
    </xf>
    <xf numFmtId="1" fontId="19" fillId="0" borderId="6" xfId="0" applyNumberFormat="1" applyFont="1" applyFill="1" applyBorder="1" applyAlignment="1" applyProtection="1">
      <alignment horizontal="center" vertical="center" wrapText="1"/>
    </xf>
    <xf numFmtId="0" fontId="21" fillId="0" borderId="0" xfId="0" applyFont="1" applyFill="1" applyBorder="1" applyAlignment="1" applyProtection="1">
      <alignment wrapText="1"/>
    </xf>
    <xf numFmtId="0" fontId="19" fillId="0" borderId="0" xfId="0" applyFont="1" applyFill="1" applyBorder="1" applyAlignment="1" applyProtection="1">
      <alignment vertical="center" wrapText="1" readingOrder="1"/>
    </xf>
    <xf numFmtId="166" fontId="19" fillId="0" borderId="0" xfId="2" applyNumberFormat="1" applyFont="1" applyFill="1" applyBorder="1" applyAlignment="1" applyProtection="1">
      <alignment vertical="center" wrapText="1" readingOrder="1"/>
    </xf>
    <xf numFmtId="0" fontId="18" fillId="0" borderId="0" xfId="2" applyNumberFormat="1" applyFont="1" applyFill="1" applyBorder="1" applyAlignment="1" applyProtection="1">
      <alignment horizontal="center" vertical="center" wrapText="1" readingOrder="1"/>
    </xf>
    <xf numFmtId="0" fontId="18" fillId="0" borderId="0" xfId="0" applyFont="1" applyFill="1" applyBorder="1" applyAlignment="1" applyProtection="1">
      <alignment vertical="center"/>
    </xf>
    <xf numFmtId="1" fontId="20" fillId="0" borderId="0" xfId="0" applyNumberFormat="1" applyFont="1" applyFill="1" applyBorder="1" applyAlignment="1" applyProtection="1">
      <alignment horizontal="center" vertical="center" wrapText="1"/>
    </xf>
    <xf numFmtId="0" fontId="0" fillId="0" borderId="0" xfId="0" applyFill="1" applyBorder="1" applyAlignment="1" applyProtection="1">
      <alignment wrapText="1"/>
    </xf>
    <xf numFmtId="0" fontId="22" fillId="0" borderId="4" xfId="0" applyFont="1" applyFill="1" applyBorder="1" applyAlignment="1" applyProtection="1">
      <alignment horizontal="left" vertical="center" wrapText="1" indent="2" readingOrder="1"/>
    </xf>
    <xf numFmtId="166" fontId="22" fillId="0" borderId="5" xfId="2" applyNumberFormat="1" applyFont="1" applyFill="1" applyBorder="1" applyAlignment="1" applyProtection="1">
      <alignment vertical="center" wrapText="1" readingOrder="1"/>
    </xf>
    <xf numFmtId="0" fontId="23" fillId="0" borderId="6" xfId="2" applyNumberFormat="1" applyFont="1" applyFill="1" applyBorder="1" applyAlignment="1" applyProtection="1">
      <alignment horizontal="center" vertical="center" wrapText="1" readingOrder="1"/>
    </xf>
    <xf numFmtId="165" fontId="20" fillId="0" borderId="0" xfId="2" applyFont="1" applyFill="1" applyBorder="1" applyAlignment="1" applyProtection="1">
      <alignment vertical="center" wrapText="1" readingOrder="1"/>
    </xf>
    <xf numFmtId="0" fontId="18" fillId="0" borderId="0" xfId="0" applyFont="1" applyFill="1" applyAlignment="1" applyProtection="1">
      <alignment vertical="center" wrapText="1"/>
    </xf>
    <xf numFmtId="0" fontId="0" fillId="0" borderId="0" xfId="0" applyBorder="1" applyAlignment="1" applyProtection="1">
      <alignment wrapText="1"/>
    </xf>
    <xf numFmtId="0" fontId="24" fillId="0" borderId="0" xfId="0" applyFont="1" applyBorder="1" applyAlignment="1" applyProtection="1">
      <alignment wrapText="1"/>
    </xf>
    <xf numFmtId="0" fontId="2" fillId="0" borderId="0" xfId="0" applyFont="1" applyFill="1" applyBorder="1" applyAlignment="1" applyProtection="1">
      <alignment vertical="center" wrapText="1" readingOrder="1"/>
    </xf>
    <xf numFmtId="0" fontId="0" fillId="0" borderId="0" xfId="0" applyFill="1" applyAlignment="1" applyProtection="1">
      <alignment vertical="center" wrapText="1"/>
    </xf>
    <xf numFmtId="0" fontId="0" fillId="0" borderId="0" xfId="0" applyFill="1" applyAlignment="1" applyProtection="1">
      <alignment wrapText="1"/>
    </xf>
    <xf numFmtId="0" fontId="25" fillId="0" borderId="0" xfId="0" applyFont="1" applyFill="1" applyBorder="1" applyAlignment="1" applyProtection="1">
      <alignment wrapText="1"/>
    </xf>
    <xf numFmtId="0" fontId="24" fillId="0" borderId="0" xfId="0" applyFont="1" applyFill="1" applyBorder="1" applyAlignment="1" applyProtection="1">
      <alignment wrapText="1"/>
    </xf>
    <xf numFmtId="0" fontId="0" fillId="0" borderId="0" xfId="0" applyFont="1" applyBorder="1" applyAlignment="1" applyProtection="1">
      <alignment vertical="center"/>
    </xf>
    <xf numFmtId="0" fontId="0" fillId="0" borderId="0" xfId="0" applyFont="1" applyBorder="1" applyAlignment="1" applyProtection="1"/>
    <xf numFmtId="0" fontId="0" fillId="0" borderId="0" xfId="0" applyFont="1" applyBorder="1" applyAlignment="1" applyProtection="1">
      <alignment wrapText="1"/>
    </xf>
    <xf numFmtId="0" fontId="0" fillId="0" borderId="0" xfId="0" applyBorder="1" applyAlignment="1" applyProtection="1">
      <alignment vertical="top" wrapText="1"/>
    </xf>
    <xf numFmtId="0" fontId="25" fillId="8" borderId="0" xfId="0" applyFont="1" applyFill="1" applyAlignment="1" applyProtection="1"/>
    <xf numFmtId="0" fontId="25" fillId="8" borderId="0" xfId="0" applyFont="1" applyFill="1" applyAlignment="1" applyProtection="1">
      <alignment wrapText="1"/>
    </xf>
    <xf numFmtId="0" fontId="0" fillId="9" borderId="0" xfId="0" applyFill="1" applyAlignment="1" applyProtection="1"/>
    <xf numFmtId="0" fontId="0" fillId="9" borderId="0" xfId="0" applyFont="1" applyFill="1" applyAlignment="1" applyProtection="1">
      <alignment wrapText="1"/>
    </xf>
    <xf numFmtId="0" fontId="0" fillId="10" borderId="0" xfId="0" applyFill="1" applyAlignment="1" applyProtection="1"/>
    <xf numFmtId="0" fontId="0" fillId="10" borderId="0" xfId="0" applyFill="1" applyBorder="1" applyAlignment="1" applyProtection="1"/>
    <xf numFmtId="0" fontId="0" fillId="10" borderId="0" xfId="0" applyFill="1" applyAlignment="1" applyProtection="1">
      <alignment wrapText="1"/>
    </xf>
    <xf numFmtId="0" fontId="0" fillId="9" borderId="0" xfId="0" applyFont="1" applyFill="1" applyBorder="1" applyAlignment="1" applyProtection="1"/>
    <xf numFmtId="0" fontId="0" fillId="9" borderId="0" xfId="0" applyFill="1" applyAlignment="1" applyProtection="1">
      <alignment wrapText="1"/>
    </xf>
    <xf numFmtId="0" fontId="0" fillId="9" borderId="0" xfId="0" applyFont="1" applyFill="1" applyBorder="1" applyAlignment="1" applyProtection="1">
      <alignment wrapText="1"/>
    </xf>
    <xf numFmtId="0" fontId="26" fillId="10" borderId="0" xfId="0" applyFont="1" applyFill="1" applyBorder="1" applyAlignment="1" applyProtection="1">
      <alignment wrapText="1"/>
    </xf>
    <xf numFmtId="0" fontId="0" fillId="9" borderId="0" xfId="0" applyFill="1" applyAlignment="1" applyProtection="1">
      <alignment horizontal="left" vertical="top"/>
    </xf>
    <xf numFmtId="0" fontId="0" fillId="10" borderId="0" xfId="0" applyFont="1" applyFill="1" applyAlignment="1" applyProtection="1">
      <alignment horizontal="left" vertical="top" wrapText="1"/>
    </xf>
    <xf numFmtId="0" fontId="0" fillId="9" borderId="0" xfId="0" applyFont="1" applyFill="1" applyAlignment="1" applyProtection="1">
      <alignment horizontal="left" vertical="top" wrapText="1"/>
    </xf>
    <xf numFmtId="0" fontId="25" fillId="9" borderId="0" xfId="0" applyFont="1" applyFill="1" applyAlignment="1" applyProtection="1">
      <alignment wrapText="1"/>
    </xf>
    <xf numFmtId="0" fontId="25" fillId="9" borderId="0" xfId="0" applyFont="1" applyFill="1" applyBorder="1" applyAlignment="1" applyProtection="1">
      <alignment wrapText="1"/>
    </xf>
    <xf numFmtId="0" fontId="0" fillId="9" borderId="0" xfId="0" applyFont="1" applyFill="1" applyBorder="1" applyProtection="1"/>
    <xf numFmtId="0" fontId="25" fillId="10" borderId="0" xfId="0" applyFont="1" applyFill="1" applyAlignment="1" applyProtection="1"/>
    <xf numFmtId="0" fontId="25" fillId="10" borderId="0" xfId="0" applyFont="1" applyFill="1" applyAlignment="1" applyProtection="1">
      <alignment wrapText="1"/>
    </xf>
    <xf numFmtId="0" fontId="25" fillId="10" borderId="0" xfId="0" applyFont="1" applyFill="1" applyBorder="1" applyAlignment="1" applyProtection="1">
      <alignment wrapText="1"/>
    </xf>
    <xf numFmtId="0" fontId="0" fillId="10" borderId="0" xfId="0" applyFont="1" applyFill="1" applyBorder="1" applyProtection="1"/>
    <xf numFmtId="2" fontId="0" fillId="10" borderId="0" xfId="0" applyNumberFormat="1" applyFont="1" applyFill="1" applyAlignment="1" applyProtection="1">
      <alignment vertical="top"/>
    </xf>
    <xf numFmtId="0" fontId="25" fillId="9" borderId="0" xfId="0" applyFont="1" applyFill="1" applyAlignment="1" applyProtection="1">
      <alignment horizontal="center" vertical="top"/>
    </xf>
    <xf numFmtId="1" fontId="0" fillId="9" borderId="0" xfId="0" applyNumberFormat="1" applyFont="1" applyFill="1" applyBorder="1" applyAlignment="1" applyProtection="1">
      <alignment horizontal="center"/>
    </xf>
    <xf numFmtId="0" fontId="0" fillId="9" borderId="0" xfId="0" applyFont="1" applyFill="1" applyBorder="1" applyAlignment="1" applyProtection="1">
      <alignment horizontal="center"/>
    </xf>
    <xf numFmtId="1" fontId="25" fillId="9" borderId="0" xfId="0" applyNumberFormat="1" applyFont="1" applyFill="1" applyBorder="1" applyAlignment="1" applyProtection="1">
      <alignment horizontal="center"/>
    </xf>
    <xf numFmtId="0" fontId="25" fillId="10" borderId="0" xfId="0" applyFont="1" applyFill="1" applyBorder="1" applyAlignment="1" applyProtection="1">
      <alignment horizontal="center" wrapText="1"/>
    </xf>
    <xf numFmtId="1" fontId="0" fillId="10" borderId="0" xfId="0" applyNumberFormat="1" applyFont="1" applyFill="1" applyBorder="1" applyAlignment="1" applyProtection="1">
      <alignment horizontal="center"/>
    </xf>
    <xf numFmtId="0" fontId="0" fillId="10" borderId="0" xfId="0" applyFont="1" applyFill="1" applyBorder="1" applyAlignment="1" applyProtection="1">
      <alignment horizontal="center"/>
    </xf>
    <xf numFmtId="0" fontId="25" fillId="9" borderId="0" xfId="0" applyFont="1" applyFill="1" applyAlignment="1" applyProtection="1">
      <alignment horizontal="center" wrapText="1"/>
    </xf>
    <xf numFmtId="164" fontId="2" fillId="2" borderId="0" xfId="0" applyNumberFormat="1" applyFont="1" applyFill="1" applyBorder="1" applyAlignment="1" applyProtection="1">
      <alignment horizontal="left" vertical="center" wrapText="1" readingOrder="1"/>
    </xf>
    <xf numFmtId="164" fontId="10" fillId="5" borderId="0" xfId="0" applyNumberFormat="1" applyFont="1" applyFill="1" applyBorder="1" applyAlignment="1" applyProtection="1">
      <alignment horizontal="left" vertical="center" wrapText="1"/>
    </xf>
    <xf numFmtId="0" fontId="10" fillId="5" borderId="0" xfId="0" applyFont="1" applyFill="1" applyBorder="1" applyAlignment="1" applyProtection="1">
      <alignment vertical="center" wrapText="1"/>
    </xf>
    <xf numFmtId="0" fontId="24" fillId="0" borderId="0" xfId="0" applyFont="1" applyBorder="1" applyAlignment="1" applyProtection="1">
      <alignment vertical="center" wrapText="1"/>
    </xf>
    <xf numFmtId="166" fontId="18" fillId="4" borderId="5" xfId="0" applyNumberFormat="1" applyFont="1" applyFill="1" applyBorder="1" applyAlignment="1" applyProtection="1">
      <alignment vertical="center" wrapText="1"/>
      <protection locked="0"/>
    </xf>
    <xf numFmtId="0" fontId="0" fillId="0" borderId="0" xfId="0" applyAlignment="1" applyProtection="1">
      <alignment wrapText="1"/>
      <protection locked="0"/>
    </xf>
    <xf numFmtId="0" fontId="0" fillId="0" borderId="0" xfId="0" applyProtection="1">
      <protection locked="0"/>
    </xf>
    <xf numFmtId="167" fontId="18" fillId="0" borderId="4" xfId="0" applyNumberFormat="1" applyFont="1" applyFill="1" applyBorder="1" applyAlignment="1" applyProtection="1">
      <alignment horizontal="left" vertical="center"/>
      <protection locked="0"/>
    </xf>
    <xf numFmtId="166" fontId="18" fillId="0" borderId="5" xfId="0" applyNumberFormat="1" applyFont="1" applyFill="1" applyBorder="1" applyAlignment="1" applyProtection="1">
      <alignment vertical="center" wrapText="1"/>
      <protection locked="0"/>
    </xf>
    <xf numFmtId="0" fontId="18" fillId="0" borderId="5" xfId="0" applyFont="1" applyFill="1" applyBorder="1" applyAlignment="1" applyProtection="1">
      <alignment vertical="center" wrapText="1"/>
      <protection locked="0"/>
    </xf>
    <xf numFmtId="0" fontId="18" fillId="0" borderId="6" xfId="0" applyFont="1" applyFill="1" applyBorder="1" applyAlignment="1" applyProtection="1">
      <alignment vertical="center" wrapText="1"/>
      <protection locked="0"/>
    </xf>
    <xf numFmtId="0" fontId="0" fillId="0" borderId="0" xfId="0" applyFill="1" applyAlignment="1" applyProtection="1">
      <alignment wrapText="1"/>
      <protection locked="0"/>
    </xf>
    <xf numFmtId="0" fontId="0" fillId="3" borderId="0" xfId="0" applyFill="1" applyProtection="1">
      <protection locked="0"/>
    </xf>
    <xf numFmtId="14" fontId="18" fillId="0" borderId="4" xfId="0" applyNumberFormat="1" applyFont="1" applyFill="1" applyBorder="1" applyAlignment="1" applyProtection="1">
      <alignment horizontal="left" vertical="center"/>
      <protection locked="0"/>
    </xf>
    <xf numFmtId="164" fontId="10" fillId="5" borderId="0" xfId="0" applyNumberFormat="1" applyFont="1" applyFill="1" applyBorder="1" applyAlignment="1" applyProtection="1">
      <alignment horizontal="left" vertical="center"/>
    </xf>
    <xf numFmtId="166" fontId="10" fillId="5" borderId="0" xfId="0" applyNumberFormat="1" applyFont="1" applyFill="1" applyBorder="1" applyAlignment="1" applyProtection="1">
      <alignment vertical="center"/>
    </xf>
    <xf numFmtId="0" fontId="30" fillId="5" borderId="0" xfId="0" applyFont="1" applyFill="1" applyBorder="1" applyAlignment="1" applyProtection="1">
      <alignment horizontal="center" vertical="center" wrapText="1"/>
    </xf>
    <xf numFmtId="164" fontId="0" fillId="0" borderId="0" xfId="0" applyNumberFormat="1" applyBorder="1" applyAlignment="1" applyProtection="1">
      <alignment horizontal="left" wrapText="1"/>
    </xf>
    <xf numFmtId="168" fontId="18" fillId="0" borderId="5" xfId="0" applyNumberFormat="1" applyFont="1" applyFill="1" applyBorder="1" applyAlignment="1" applyProtection="1">
      <alignment vertical="center" wrapText="1"/>
      <protection locked="0"/>
    </xf>
    <xf numFmtId="166" fontId="18" fillId="0" borderId="5" xfId="0" applyNumberFormat="1" applyFont="1" applyFill="1" applyBorder="1" applyAlignment="1" applyProtection="1">
      <alignment horizontal="right" vertical="center" wrapText="1"/>
      <protection locked="0"/>
    </xf>
    <xf numFmtId="168" fontId="18" fillId="0" borderId="5" xfId="0" applyNumberFormat="1" applyFont="1" applyFill="1" applyBorder="1" applyAlignment="1" applyProtection="1">
      <alignment horizontal="right" vertical="center" wrapText="1"/>
      <protection locked="0"/>
    </xf>
    <xf numFmtId="164" fontId="8" fillId="5" borderId="0" xfId="0" applyNumberFormat="1" applyFont="1" applyFill="1" applyBorder="1" applyAlignment="1" applyProtection="1">
      <alignment horizontal="left" vertical="center" wrapText="1" readingOrder="1"/>
    </xf>
    <xf numFmtId="166" fontId="8" fillId="5" borderId="0" xfId="0" applyNumberFormat="1" applyFont="1" applyFill="1" applyBorder="1" applyAlignment="1" applyProtection="1">
      <alignment vertical="center"/>
    </xf>
    <xf numFmtId="0" fontId="11" fillId="5" borderId="0" xfId="0" applyFont="1" applyFill="1" applyBorder="1" applyAlignment="1" applyProtection="1"/>
    <xf numFmtId="164" fontId="25" fillId="0" borderId="0" xfId="0" applyNumberFormat="1" applyFont="1" applyFill="1" applyBorder="1" applyAlignment="1" applyProtection="1">
      <alignment horizontal="left" wrapText="1"/>
    </xf>
    <xf numFmtId="164" fontId="0" fillId="0" borderId="0" xfId="0" applyNumberFormat="1" applyFont="1" applyBorder="1" applyAlignment="1" applyProtection="1">
      <alignment horizontal="left" vertical="center"/>
    </xf>
    <xf numFmtId="0" fontId="0" fillId="0" borderId="0" xfId="0" applyBorder="1" applyAlignment="1" applyProtection="1"/>
    <xf numFmtId="164" fontId="0" fillId="0" borderId="0" xfId="0" applyNumberFormat="1" applyBorder="1" applyAlignment="1" applyProtection="1">
      <alignment horizontal="left" vertical="center"/>
    </xf>
    <xf numFmtId="0" fontId="0" fillId="0" borderId="0" xfId="0" applyAlignment="1" applyProtection="1"/>
    <xf numFmtId="164" fontId="0" fillId="0" borderId="0" xfId="0" applyNumberFormat="1" applyFont="1" applyAlignment="1" applyProtection="1">
      <alignment horizontal="left" vertical="center"/>
    </xf>
    <xf numFmtId="0" fontId="0" fillId="0" borderId="0" xfId="0" applyFont="1" applyAlignment="1" applyProtection="1">
      <alignment vertical="center"/>
    </xf>
    <xf numFmtId="164" fontId="0" fillId="0" borderId="0" xfId="0" applyNumberFormat="1" applyBorder="1" applyAlignment="1" applyProtection="1">
      <alignment horizontal="left" vertical="top" wrapText="1"/>
    </xf>
    <xf numFmtId="164" fontId="0" fillId="0" borderId="0" xfId="0" applyNumberFormat="1" applyAlignment="1" applyProtection="1">
      <alignment horizontal="left"/>
    </xf>
    <xf numFmtId="164" fontId="0" fillId="0" borderId="0" xfId="0" applyNumberFormat="1" applyAlignment="1" applyProtection="1">
      <alignment horizontal="left" vertical="top" wrapText="1"/>
    </xf>
    <xf numFmtId="0" fontId="0" fillId="0" borderId="0" xfId="0" applyFont="1" applyBorder="1" applyProtection="1"/>
    <xf numFmtId="0" fontId="27" fillId="0" borderId="0" xfId="0" applyFont="1" applyFill="1" applyBorder="1" applyAlignment="1" applyProtection="1">
      <alignment wrapText="1"/>
    </xf>
    <xf numFmtId="164" fontId="18" fillId="4" borderId="4" xfId="0" applyNumberFormat="1" applyFont="1" applyFill="1" applyBorder="1" applyAlignment="1" applyProtection="1">
      <alignment vertical="center" wrapText="1"/>
      <protection locked="0"/>
    </xf>
    <xf numFmtId="0" fontId="0" fillId="4" borderId="5" xfId="0" applyFont="1" applyFill="1" applyBorder="1" applyAlignment="1" applyProtection="1">
      <alignment vertical="center" wrapText="1"/>
      <protection locked="0"/>
    </xf>
    <xf numFmtId="0" fontId="0" fillId="4" borderId="6" xfId="0" applyFont="1" applyFill="1" applyBorder="1" applyAlignment="1" applyProtection="1">
      <alignment vertical="center" wrapText="1"/>
      <protection locked="0"/>
    </xf>
    <xf numFmtId="0" fontId="0" fillId="0" borderId="0" xfId="0" applyFont="1" applyBorder="1" applyProtection="1">
      <protection locked="0"/>
    </xf>
    <xf numFmtId="164" fontId="18" fillId="4" borderId="4" xfId="0" applyNumberFormat="1" applyFont="1" applyFill="1" applyBorder="1" applyAlignment="1" applyProtection="1">
      <alignment vertical="center"/>
      <protection locked="0"/>
    </xf>
    <xf numFmtId="0" fontId="8" fillId="5" borderId="0" xfId="0" applyFont="1" applyFill="1" applyBorder="1" applyAlignment="1" applyProtection="1">
      <alignment vertical="center" readingOrder="1"/>
    </xf>
    <xf numFmtId="166" fontId="8" fillId="5" borderId="0" xfId="0" applyNumberFormat="1" applyFont="1" applyFill="1" applyBorder="1" applyAlignment="1" applyProtection="1">
      <alignment vertical="center" wrapText="1" readingOrder="1"/>
    </xf>
    <xf numFmtId="0" fontId="30" fillId="5" borderId="0" xfId="0" applyFont="1" applyFill="1" applyBorder="1" applyAlignment="1" applyProtection="1">
      <alignment horizontal="center" vertical="center" readingOrder="1"/>
    </xf>
    <xf numFmtId="0" fontId="25" fillId="0" borderId="0" xfId="0" applyFont="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Font="1" applyBorder="1" applyAlignment="1" applyProtection="1">
      <alignment horizontal="justify" vertical="center"/>
    </xf>
    <xf numFmtId="0" fontId="10" fillId="7" borderId="0" xfId="0" applyFont="1" applyFill="1" applyBorder="1" applyAlignment="1" applyProtection="1">
      <alignment vertical="center" wrapText="1"/>
    </xf>
    <xf numFmtId="0" fontId="10" fillId="7" borderId="0" xfId="0" applyFont="1" applyFill="1" applyBorder="1" applyAlignment="1" applyProtection="1">
      <alignment horizontal="left" vertical="center" wrapText="1"/>
    </xf>
    <xf numFmtId="0" fontId="18" fillId="4" borderId="5" xfId="0" applyNumberFormat="1" applyFont="1" applyFill="1" applyBorder="1" applyAlignment="1" applyProtection="1">
      <alignment horizontal="left" vertical="center" wrapText="1"/>
      <protection locked="0"/>
    </xf>
    <xf numFmtId="166" fontId="18" fillId="4" borderId="5" xfId="0" applyNumberFormat="1" applyFont="1" applyFill="1" applyBorder="1" applyAlignment="1" applyProtection="1">
      <alignment horizontal="right" vertical="center" wrapText="1"/>
      <protection locked="0"/>
    </xf>
    <xf numFmtId="0" fontId="0" fillId="4" borderId="5" xfId="0" applyFont="1" applyFill="1" applyBorder="1" applyAlignment="1" applyProtection="1">
      <alignment horizontal="left" vertical="center" wrapText="1"/>
      <protection locked="0"/>
    </xf>
    <xf numFmtId="0" fontId="0" fillId="4" borderId="6" xfId="0" applyFont="1" applyFill="1" applyBorder="1" applyAlignment="1" applyProtection="1">
      <alignment horizontal="left" vertical="center" wrapText="1"/>
      <protection locked="0"/>
    </xf>
    <xf numFmtId="0" fontId="8" fillId="7" borderId="0" xfId="0" applyFont="1" applyFill="1" applyBorder="1" applyAlignment="1" applyProtection="1">
      <alignment horizontal="left" vertical="center" readingOrder="1"/>
    </xf>
    <xf numFmtId="168" fontId="8" fillId="7" borderId="0" xfId="0" applyNumberFormat="1" applyFont="1" applyFill="1" applyBorder="1" applyAlignment="1" applyProtection="1">
      <alignment horizontal="left" vertical="center" wrapText="1"/>
    </xf>
    <xf numFmtId="1" fontId="8" fillId="7" borderId="0" xfId="0" applyNumberFormat="1" applyFont="1" applyFill="1" applyBorder="1" applyAlignment="1" applyProtection="1">
      <alignment horizontal="center" vertical="center" wrapText="1"/>
    </xf>
    <xf numFmtId="168" fontId="30" fillId="7" borderId="0" xfId="0" applyNumberFormat="1" applyFont="1" applyFill="1" applyBorder="1" applyAlignment="1" applyProtection="1">
      <alignment horizontal="center" vertical="center" wrapText="1"/>
    </xf>
    <xf numFmtId="0" fontId="33" fillId="0" borderId="0" xfId="0" applyFont="1" applyBorder="1" applyProtection="1"/>
    <xf numFmtId="168" fontId="8" fillId="11" borderId="0" xfId="0" applyNumberFormat="1" applyFont="1" applyFill="1" applyBorder="1" applyAlignment="1" applyProtection="1">
      <alignment horizontal="left" vertical="center" wrapText="1"/>
    </xf>
    <xf numFmtId="1" fontId="8" fillId="11" borderId="0" xfId="0" applyNumberFormat="1" applyFont="1" applyFill="1" applyBorder="1" applyAlignment="1" applyProtection="1">
      <alignment horizontal="center" vertical="center" wrapText="1"/>
    </xf>
    <xf numFmtId="0" fontId="34" fillId="0" borderId="0" xfId="0" applyFont="1" applyBorder="1" applyProtection="1"/>
    <xf numFmtId="168" fontId="35" fillId="0" borderId="0" xfId="0" applyNumberFormat="1" applyFont="1" applyFill="1" applyBorder="1" applyAlignment="1" applyProtection="1">
      <alignment vertical="center" wrapText="1"/>
    </xf>
    <xf numFmtId="0" fontId="8" fillId="0" borderId="0" xfId="0" applyFont="1" applyFill="1" applyBorder="1" applyAlignment="1" applyProtection="1">
      <alignment horizontal="center" vertical="center" wrapText="1"/>
    </xf>
    <xf numFmtId="0" fontId="0" fillId="0" borderId="0" xfId="0" applyFont="1" applyProtection="1"/>
    <xf numFmtId="0" fontId="25"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15" fillId="2" borderId="0" xfId="0" applyFont="1" applyFill="1" applyBorder="1" applyAlignment="1" applyProtection="1">
      <alignment horizontal="center" vertical="center"/>
    </xf>
    <xf numFmtId="164" fontId="16" fillId="0" borderId="0" xfId="0" applyNumberFormat="1" applyFont="1" applyBorder="1" applyAlignment="1" applyProtection="1">
      <alignment horizontal="left" vertical="center" wrapText="1" readingOrder="1"/>
    </xf>
    <xf numFmtId="0" fontId="17" fillId="4" borderId="0" xfId="0" applyFont="1" applyFill="1" applyBorder="1" applyAlignment="1" applyProtection="1">
      <alignment horizontal="left" vertical="center" wrapText="1" readingOrder="1"/>
      <protection locked="0"/>
    </xf>
    <xf numFmtId="0" fontId="16" fillId="0" borderId="0" xfId="0" applyFont="1" applyBorder="1" applyAlignment="1" applyProtection="1">
      <alignment horizontal="center" vertical="center" wrapText="1"/>
    </xf>
    <xf numFmtId="0" fontId="31" fillId="0" borderId="0" xfId="0" applyFont="1" applyBorder="1" applyAlignment="1" applyProtection="1">
      <alignment horizontal="center" vertical="center"/>
    </xf>
    <xf numFmtId="0" fontId="10" fillId="5" borderId="0" xfId="0" applyFont="1" applyFill="1" applyBorder="1" applyAlignment="1" applyProtection="1">
      <alignment horizontal="left" vertical="center" wrapText="1" indent="1"/>
    </xf>
    <xf numFmtId="168" fontId="10" fillId="5" borderId="0" xfId="0" applyNumberFormat="1" applyFont="1" applyFill="1" applyBorder="1" applyAlignment="1" applyProtection="1">
      <alignment vertical="center" wrapText="1"/>
    </xf>
    <xf numFmtId="164" fontId="18" fillId="4" borderId="4" xfId="0" applyNumberFormat="1" applyFont="1" applyFill="1" applyBorder="1" applyAlignment="1" applyProtection="1">
      <alignment horizontal="left" vertical="center" wrapText="1" indent="1"/>
      <protection locked="0"/>
    </xf>
    <xf numFmtId="168" fontId="18" fillId="4" borderId="5" xfId="0" applyNumberFormat="1" applyFont="1" applyFill="1" applyBorder="1" applyAlignment="1" applyProtection="1">
      <alignment vertical="center" wrapText="1"/>
      <protection locked="0"/>
    </xf>
    <xf numFmtId="0" fontId="0" fillId="4" borderId="5" xfId="0" applyFont="1" applyFill="1" applyBorder="1" applyAlignment="1" applyProtection="1">
      <alignment horizontal="left" vertical="center" wrapText="1" indent="1"/>
      <protection locked="0"/>
    </xf>
    <xf numFmtId="0" fontId="0" fillId="4" borderId="6" xfId="0" applyFont="1" applyFill="1" applyBorder="1" applyAlignment="1" applyProtection="1">
      <alignment horizontal="left" vertical="center" wrapText="1" indent="1"/>
      <protection locked="0"/>
    </xf>
    <xf numFmtId="0" fontId="0" fillId="0" borderId="0" xfId="0" applyFont="1" applyProtection="1">
      <protection locked="0"/>
    </xf>
    <xf numFmtId="0" fontId="0" fillId="0" borderId="5" xfId="0" applyFont="1" applyFill="1" applyBorder="1" applyAlignment="1" applyProtection="1">
      <alignment horizontal="left" vertical="center" wrapText="1" indent="1"/>
      <protection locked="0"/>
    </xf>
    <xf numFmtId="0" fontId="0" fillId="0" borderId="6" xfId="0" applyFont="1" applyFill="1" applyBorder="1" applyAlignment="1" applyProtection="1">
      <alignment horizontal="left" vertical="center" wrapText="1" indent="1"/>
      <protection locked="0"/>
    </xf>
    <xf numFmtId="0" fontId="8" fillId="5" borderId="0" xfId="0" applyFont="1" applyFill="1" applyBorder="1" applyAlignment="1" applyProtection="1">
      <alignment horizontal="left" vertical="center" indent="1" readingOrder="1"/>
    </xf>
    <xf numFmtId="168" fontId="8" fillId="5" borderId="0" xfId="0" applyNumberFormat="1" applyFont="1" applyFill="1" applyBorder="1" applyAlignment="1" applyProtection="1">
      <alignment vertical="center" wrapText="1" readingOrder="1"/>
    </xf>
    <xf numFmtId="0" fontId="0" fillId="0" borderId="0" xfId="0" applyFont="1" applyFill="1" applyProtection="1"/>
    <xf numFmtId="168" fontId="0" fillId="0" borderId="0" xfId="0" applyNumberFormat="1" applyBorder="1" applyAlignment="1" applyProtection="1">
      <alignment wrapText="1"/>
    </xf>
    <xf numFmtId="168" fontId="0" fillId="0" borderId="0" xfId="0" applyNumberFormat="1" applyFont="1" applyBorder="1" applyAlignment="1" applyProtection="1">
      <alignment wrapText="1"/>
    </xf>
    <xf numFmtId="168" fontId="24" fillId="0" borderId="0" xfId="0" applyNumberFormat="1" applyFont="1" applyFill="1" applyBorder="1" applyAlignment="1" applyProtection="1">
      <alignment wrapText="1"/>
    </xf>
    <xf numFmtId="0" fontId="0" fillId="0" borderId="0" xfId="0" applyFill="1" applyBorder="1" applyAlignment="1" applyProtection="1">
      <alignment horizontal="right" wrapText="1"/>
    </xf>
    <xf numFmtId="168" fontId="0" fillId="0" borderId="0" xfId="0" applyNumberFormat="1" applyBorder="1" applyAlignment="1" applyProtection="1"/>
    <xf numFmtId="43" fontId="0" fillId="0" borderId="0" xfId="1" applyFont="1" applyBorder="1" applyAlignment="1" applyProtection="1">
      <alignment horizontal="right" vertical="center"/>
    </xf>
    <xf numFmtId="168" fontId="0" fillId="0" borderId="0" xfId="0" applyNumberFormat="1" applyBorder="1" applyAlignment="1" applyProtection="1">
      <alignment vertical="top"/>
    </xf>
    <xf numFmtId="0" fontId="0" fillId="0" borderId="0" xfId="0" applyFont="1" applyBorder="1" applyAlignment="1" applyProtection="1">
      <alignment horizontal="right" vertical="center"/>
    </xf>
    <xf numFmtId="0" fontId="37" fillId="0" borderId="8" xfId="4" quotePrefix="1" applyNumberFormat="1" applyFont="1" applyBorder="1" applyAlignment="1">
      <alignment horizontal="left" vertical="center" indent="1"/>
    </xf>
    <xf numFmtId="0" fontId="37" fillId="0" borderId="8" xfId="4" applyNumberFormat="1" applyFont="1" applyBorder="1" applyAlignment="1">
      <alignment horizontal="left" vertical="center" indent="1"/>
    </xf>
    <xf numFmtId="4" fontId="38" fillId="0" borderId="8" xfId="4" applyNumberFormat="1" applyFont="1" applyFill="1" applyBorder="1" applyAlignment="1">
      <alignment horizontal="right" vertical="center" indent="1"/>
    </xf>
    <xf numFmtId="14" fontId="37" fillId="0" borderId="8" xfId="4" applyNumberFormat="1" applyFont="1" applyBorder="1" applyAlignment="1">
      <alignment horizontal="right" vertical="center" indent="1"/>
    </xf>
    <xf numFmtId="0" fontId="37" fillId="0" borderId="8" xfId="4" quotePrefix="1" applyNumberFormat="1" applyFont="1" applyBorder="1" applyAlignment="1">
      <alignment horizontal="center" vertical="center"/>
    </xf>
    <xf numFmtId="0" fontId="37" fillId="0" borderId="8" xfId="4" applyNumberFormat="1" applyFont="1" applyBorder="1" applyAlignment="1">
      <alignment horizontal="center" vertical="center"/>
    </xf>
    <xf numFmtId="168" fontId="0" fillId="0" borderId="0" xfId="0" applyNumberFormat="1" applyBorder="1" applyAlignment="1" applyProtection="1">
      <alignment vertical="top" wrapText="1"/>
    </xf>
    <xf numFmtId="168" fontId="0" fillId="0" borderId="0" xfId="0" applyNumberFormat="1" applyProtection="1"/>
    <xf numFmtId="0" fontId="0" fillId="0" borderId="0" xfId="0" applyFont="1" applyAlignment="1" applyProtection="1">
      <alignment wrapText="1"/>
    </xf>
    <xf numFmtId="168" fontId="0" fillId="0" borderId="0" xfId="0" applyNumberFormat="1" applyFont="1" applyAlignment="1" applyProtection="1">
      <alignment wrapText="1"/>
    </xf>
    <xf numFmtId="14" fontId="18" fillId="0" borderId="4" xfId="0" applyNumberFormat="1" applyFont="1" applyFill="1" applyBorder="1" applyAlignment="1" applyProtection="1">
      <alignment horizontal="left" vertical="center" indent="1"/>
      <protection locked="0"/>
    </xf>
    <xf numFmtId="14" fontId="18" fillId="0" borderId="4" xfId="0" quotePrefix="1" applyNumberFormat="1" applyFont="1" applyFill="1" applyBorder="1" applyAlignment="1" applyProtection="1">
      <alignment horizontal="left" vertical="center" indent="1"/>
      <protection locked="0"/>
    </xf>
    <xf numFmtId="0" fontId="0" fillId="12" borderId="5" xfId="0" applyFont="1" applyFill="1" applyBorder="1" applyAlignment="1" applyProtection="1">
      <alignment horizontal="left" vertical="center" wrapText="1" indent="1"/>
      <protection locked="0"/>
    </xf>
    <xf numFmtId="168" fontId="18" fillId="12" borderId="5" xfId="0" applyNumberFormat="1" applyFont="1" applyFill="1" applyBorder="1" applyAlignment="1" applyProtection="1">
      <alignment vertical="center" wrapText="1"/>
      <protection locked="0"/>
    </xf>
    <xf numFmtId="14" fontId="18" fillId="12" borderId="4" xfId="0" applyNumberFormat="1" applyFont="1" applyFill="1" applyBorder="1" applyAlignment="1" applyProtection="1">
      <alignment horizontal="left" vertical="center" indent="1"/>
      <protection locked="0"/>
    </xf>
    <xf numFmtId="0" fontId="0" fillId="12" borderId="6" xfId="0" applyFont="1" applyFill="1" applyBorder="1" applyAlignment="1" applyProtection="1">
      <alignment horizontal="left" vertical="center" wrapText="1" indent="1"/>
      <protection locked="0"/>
    </xf>
    <xf numFmtId="0" fontId="17" fillId="4" borderId="2" xfId="0" applyFont="1" applyFill="1" applyBorder="1" applyAlignment="1" applyProtection="1">
      <alignment horizontal="left" vertical="center" wrapText="1" readingOrder="1"/>
      <protection locked="0"/>
    </xf>
    <xf numFmtId="0" fontId="18" fillId="0" borderId="0" xfId="0" applyFont="1" applyFill="1" applyBorder="1" applyAlignment="1" applyProtection="1">
      <alignment horizontal="center" vertical="center" wrapText="1" readingOrder="1"/>
    </xf>
    <xf numFmtId="0" fontId="15" fillId="2" borderId="0" xfId="0" applyFont="1" applyFill="1" applyBorder="1" applyAlignment="1" applyProtection="1">
      <alignment horizontal="center" vertical="center"/>
    </xf>
    <xf numFmtId="0" fontId="16" fillId="4" borderId="2" xfId="0" applyFont="1" applyFill="1" applyBorder="1" applyAlignment="1" applyProtection="1">
      <alignment horizontal="left" vertical="center" wrapText="1" readingOrder="1"/>
      <protection locked="0"/>
    </xf>
    <xf numFmtId="164" fontId="17" fillId="4" borderId="2" xfId="0" applyNumberFormat="1" applyFont="1" applyFill="1" applyBorder="1" applyAlignment="1" applyProtection="1">
      <alignment horizontal="left" vertical="center" wrapText="1" readingOrder="1"/>
      <protection locked="0"/>
    </xf>
    <xf numFmtId="0" fontId="16" fillId="0" borderId="3" xfId="0" applyFont="1" applyBorder="1" applyAlignment="1" applyProtection="1">
      <alignment horizontal="left" vertical="center"/>
    </xf>
    <xf numFmtId="164" fontId="16" fillId="0" borderId="2" xfId="0" applyNumberFormat="1" applyFont="1" applyBorder="1" applyAlignment="1" applyProtection="1">
      <alignment horizontal="left" vertical="center" wrapText="1" readingOrder="1"/>
    </xf>
    <xf numFmtId="0" fontId="30" fillId="5" borderId="0" xfId="0"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readingOrder="1"/>
    </xf>
    <xf numFmtId="0" fontId="27" fillId="0" borderId="0" xfId="0" applyFont="1" applyFill="1" applyBorder="1" applyAlignment="1" applyProtection="1">
      <alignment horizontal="center" vertical="center" wrapText="1" readingOrder="1"/>
    </xf>
    <xf numFmtId="0" fontId="28" fillId="0" borderId="7" xfId="0" applyFont="1" applyFill="1" applyBorder="1" applyAlignment="1" applyProtection="1">
      <alignment horizontal="center" vertical="center" wrapText="1" readingOrder="1"/>
    </xf>
    <xf numFmtId="0" fontId="28" fillId="0" borderId="0" xfId="0" applyFont="1" applyFill="1" applyBorder="1" applyAlignment="1" applyProtection="1">
      <alignment horizontal="center" vertical="center" wrapText="1" readingOrder="1"/>
    </xf>
    <xf numFmtId="0" fontId="2" fillId="5" borderId="0" xfId="0" applyFont="1" applyFill="1" applyBorder="1" applyAlignment="1" applyProtection="1">
      <alignment horizontal="center" vertical="center" wrapText="1" readingOrder="1"/>
    </xf>
    <xf numFmtId="0" fontId="10" fillId="5" borderId="0" xfId="0" applyFont="1" applyFill="1" applyBorder="1" applyAlignment="1" applyProtection="1">
      <alignment horizontal="center" vertical="center" wrapText="1" readingOrder="1"/>
    </xf>
    <xf numFmtId="0" fontId="27" fillId="0" borderId="0" xfId="0" applyFont="1" applyFill="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31" fillId="0" borderId="0" xfId="0" applyFont="1" applyBorder="1" applyAlignment="1" applyProtection="1">
      <alignment horizontal="center" vertical="center" wrapText="1"/>
    </xf>
    <xf numFmtId="0" fontId="31" fillId="0" borderId="0" xfId="0" applyFont="1" applyBorder="1" applyAlignment="1" applyProtection="1">
      <alignment horizontal="center" vertical="center"/>
    </xf>
    <xf numFmtId="0" fontId="30" fillId="7" borderId="0" xfId="0" applyFont="1" applyFill="1" applyBorder="1" applyAlignment="1" applyProtection="1">
      <alignment horizontal="center" vertical="center" wrapText="1"/>
    </xf>
  </cellXfs>
  <cellStyles count="5">
    <cellStyle name="Comma" xfId="1" builtinId="3"/>
    <cellStyle name="Currency" xfId="2" builtinId="4"/>
    <cellStyle name="Hyperlink" xfId="3" builtinId="8"/>
    <cellStyle name="Normal" xfId="0" builtinId="0"/>
    <cellStyle name="Normal 2" xfId="4" xr:uid="{09E7AD23-887D-4B92-84C5-7BEE7E0DB8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ataload\Unit%2040%20SFO\SFO%20CFIS%20ACTUALS%20MODEL%202008_09%20Mar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WH1\INFO\GROUP\ADMIN\FINANCE\JULIE\AUCKLAND\AKTOT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lmanning\Local%20Settings\Temporary%20Internet%20Files\OLK17\Annual%20Report%20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06\PATVOL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riner\corp_finance_reporting\Dataload\Cfis_42_SSC\CFIS%20MODEL%20MTHLY%20ACTUAL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caro\AppData\Local\Microsoft\Windows\INetCache\Content.Outlook\U81JRZNP\Copy%20of%20CE-Expense-Disclosure-Workbook%20July%20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Shane\201819\12%20Jun\CE%20expenses_Travel%20rec\Copy%20of%20CE-Expense-Disclosure-Workbook%20July%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
      <sheetName val="Trial Balance SFO"/>
      <sheetName val="Accnt Category"/>
      <sheetName val="1.0.1"/>
      <sheetName val="APBAL RPT"/>
      <sheetName val="1.0.4"/>
      <sheetName val="1.0.7"/>
      <sheetName val="1.1.1-INPUT"/>
      <sheetName val="1.1.1"/>
      <sheetName val="Trans Rpt"/>
      <sheetName val="1.1.2"/>
      <sheetName val="1.2.5"/>
      <sheetName val="1.3.5"/>
      <sheetName val="1.4.5"/>
      <sheetName val="0.0.0"/>
      <sheetName val="0.1.0"/>
    </sheetNames>
    <sheetDataSet>
      <sheetData sheetId="0"/>
      <sheetData sheetId="1"/>
      <sheetData sheetId="2"/>
      <sheetData sheetId="3">
        <row r="1">
          <cell r="A1" t="str">
            <v>101 - Rev Crown</v>
          </cell>
          <cell r="B1" t="str">
            <v>Revenue Crown</v>
          </cell>
        </row>
        <row r="2">
          <cell r="A2" t="str">
            <v>149 - Sundry Income-Dept</v>
          </cell>
          <cell r="B2" t="str">
            <v>Revenue other</v>
          </cell>
        </row>
        <row r="3">
          <cell r="A3" t="str">
            <v>191 - Profit On Sale Fixed Assets</v>
          </cell>
          <cell r="B3" t="str">
            <v>Revenue other</v>
          </cell>
        </row>
        <row r="4">
          <cell r="A4" t="str">
            <v>201 - Salaries</v>
          </cell>
          <cell r="B4" t="str">
            <v>Personnel Costs</v>
          </cell>
        </row>
        <row r="5">
          <cell r="A5" t="str">
            <v>205 - Temp Staff/Wages- non payroll</v>
          </cell>
          <cell r="B5" t="str">
            <v>Personnel Costs</v>
          </cell>
        </row>
        <row r="6">
          <cell r="A6" t="str">
            <v>206 - SSRSS Employer Contribution &amp; Admin Fees</v>
          </cell>
          <cell r="B6" t="str">
            <v>Personnel Costs</v>
          </cell>
        </row>
        <row r="7">
          <cell r="A7" t="str">
            <v>208 - ACC-employer premium</v>
          </cell>
          <cell r="B7" t="str">
            <v>Personnel Costs</v>
          </cell>
        </row>
        <row r="8">
          <cell r="A8" t="str">
            <v>209 - ACC residual  levies</v>
          </cell>
          <cell r="B8" t="str">
            <v>Personnel Costs</v>
          </cell>
        </row>
        <row r="9">
          <cell r="A9" t="str">
            <v>211 - Fringe Benefit Tax</v>
          </cell>
          <cell r="B9" t="str">
            <v>Personnel Costs</v>
          </cell>
        </row>
        <row r="10">
          <cell r="A10" t="str">
            <v>212 - KiwiSaver Employer Contributions</v>
          </cell>
          <cell r="B10" t="str">
            <v>Personnel Costs</v>
          </cell>
        </row>
        <row r="11">
          <cell r="A11" t="str">
            <v>221 - Training Fees</v>
          </cell>
          <cell r="B11" t="str">
            <v>Personnel Costs</v>
          </cell>
        </row>
        <row r="12">
          <cell r="A12" t="str">
            <v>222 - Travel for Training</v>
          </cell>
          <cell r="B12" t="str">
            <v>Personnel Costs</v>
          </cell>
        </row>
        <row r="13">
          <cell r="A13" t="str">
            <v>231 - Accomodation &amp; Expenses - Domestic</v>
          </cell>
          <cell r="B13" t="str">
            <v>Other operating costs</v>
          </cell>
        </row>
        <row r="14">
          <cell r="A14" t="str">
            <v>233 - Accomodation &amp; Expenses - Overseas</v>
          </cell>
          <cell r="B14" t="str">
            <v>Other operating costs</v>
          </cell>
        </row>
        <row r="15">
          <cell r="A15" t="str">
            <v>234 - Road Travel</v>
          </cell>
          <cell r="B15" t="str">
            <v>Other operating costs</v>
          </cell>
        </row>
        <row r="16">
          <cell r="A16" t="str">
            <v>235 - AirNZ-Domestic</v>
          </cell>
          <cell r="B16" t="str">
            <v>Other operating costs</v>
          </cell>
        </row>
        <row r="17">
          <cell r="A17" t="str">
            <v>236 - AirNZ-Overseas</v>
          </cell>
          <cell r="B17" t="str">
            <v>Other operating costs</v>
          </cell>
        </row>
        <row r="18">
          <cell r="A18" t="str">
            <v>237 - Travel Insurance</v>
          </cell>
          <cell r="B18" t="str">
            <v>Other operating costs</v>
          </cell>
        </row>
        <row r="19">
          <cell r="A19" t="str">
            <v>251 - Audit Fees</v>
          </cell>
          <cell r="B19" t="str">
            <v>Other operating costs</v>
          </cell>
        </row>
        <row r="20">
          <cell r="A20" t="str">
            <v>253 - Legal Fees - Cases</v>
          </cell>
          <cell r="B20" t="str">
            <v>Other operating costs</v>
          </cell>
        </row>
        <row r="21">
          <cell r="A21" t="str">
            <v>254 - Legal Fees - Administration</v>
          </cell>
          <cell r="B21" t="str">
            <v>Other operating costs</v>
          </cell>
        </row>
        <row r="22">
          <cell r="A22" t="str">
            <v>261 - Consultancy - General</v>
          </cell>
          <cell r="B22" t="str">
            <v>Other operating costs</v>
          </cell>
        </row>
        <row r="23">
          <cell r="A23" t="str">
            <v>262 - Accountants Fees</v>
          </cell>
          <cell r="B23" t="str">
            <v>Other operating costs</v>
          </cell>
        </row>
        <row r="24">
          <cell r="A24" t="str">
            <v>263 - Crown Counsel</v>
          </cell>
          <cell r="B24" t="str">
            <v>Other operating costs</v>
          </cell>
        </row>
        <row r="25">
          <cell r="A25" t="str">
            <v>264 - Consultancy IT</v>
          </cell>
          <cell r="B25" t="str">
            <v>Other operating costs</v>
          </cell>
        </row>
        <row r="26">
          <cell r="A26" t="str">
            <v>265 - Consultancy Translators</v>
          </cell>
          <cell r="B26" t="str">
            <v>Other operating costs</v>
          </cell>
        </row>
        <row r="27">
          <cell r="A27" t="str">
            <v>274 - Witness fees &amp; expenses</v>
          </cell>
          <cell r="B27" t="str">
            <v>Other operating costs</v>
          </cell>
        </row>
        <row r="28">
          <cell r="A28" t="str">
            <v>301 - Advertising - General</v>
          </cell>
          <cell r="B28" t="str">
            <v>Other operating costs</v>
          </cell>
        </row>
        <row r="29">
          <cell r="A29" t="str">
            <v>302 - Recruitment costs</v>
          </cell>
          <cell r="B29" t="str">
            <v>Personnel Costs</v>
          </cell>
        </row>
        <row r="30">
          <cell r="A30" t="str">
            <v>309 - Bank Fees</v>
          </cell>
          <cell r="B30" t="str">
            <v>Other operating costs</v>
          </cell>
        </row>
        <row r="31">
          <cell r="A31" t="str">
            <v>315 - Cafeteria</v>
          </cell>
          <cell r="B31" t="str">
            <v>Other operating costs</v>
          </cell>
        </row>
        <row r="32">
          <cell r="A32" t="str">
            <v>329 - Freight &amp; Courier</v>
          </cell>
          <cell r="B32" t="str">
            <v>Other operating costs</v>
          </cell>
        </row>
        <row r="33">
          <cell r="A33" t="str">
            <v>355 - General expenses</v>
          </cell>
          <cell r="B33" t="str">
            <v>Other operating costs</v>
          </cell>
        </row>
        <row r="34">
          <cell r="A34" t="str">
            <v>363 - Professional Subs-Prosecutors</v>
          </cell>
          <cell r="B34" t="str">
            <v>Other operating costs</v>
          </cell>
        </row>
        <row r="35">
          <cell r="A35" t="str">
            <v>364 - Professional Subs-Accountants</v>
          </cell>
          <cell r="B35" t="str">
            <v>Other operating costs</v>
          </cell>
        </row>
        <row r="36">
          <cell r="A36" t="str">
            <v>365 - Professional Subs-other member</v>
          </cell>
          <cell r="B36" t="str">
            <v>Other operating costs</v>
          </cell>
        </row>
        <row r="37">
          <cell r="A37" t="str">
            <v>367 - Motor Vehicle Running</v>
          </cell>
          <cell r="B37" t="str">
            <v>Other operating costs</v>
          </cell>
        </row>
        <row r="38">
          <cell r="A38" t="str">
            <v>374 - NZ Post</v>
          </cell>
          <cell r="B38" t="str">
            <v>Other operating costs</v>
          </cell>
        </row>
        <row r="39">
          <cell r="A39" t="str">
            <v>380 - Photocopying</v>
          </cell>
          <cell r="B39" t="str">
            <v>Other operating costs</v>
          </cell>
        </row>
        <row r="40">
          <cell r="A40" t="str">
            <v>396 - Small asset purchases</v>
          </cell>
          <cell r="B40" t="str">
            <v>Other operating costs</v>
          </cell>
        </row>
        <row r="41">
          <cell r="A41" t="str">
            <v>397 - Meeting Expenses</v>
          </cell>
          <cell r="B41" t="str">
            <v>Other operating costs</v>
          </cell>
        </row>
        <row r="42">
          <cell r="A42" t="str">
            <v>399 - Staff Welfare</v>
          </cell>
          <cell r="B42" t="str">
            <v>Other operating costs</v>
          </cell>
        </row>
        <row r="43">
          <cell r="A43" t="str">
            <v>400 - Stationery</v>
          </cell>
          <cell r="B43" t="str">
            <v>Other operating costs</v>
          </cell>
        </row>
        <row r="44">
          <cell r="A44" t="str">
            <v>421 - Books &amp; Periodicals</v>
          </cell>
          <cell r="B44" t="str">
            <v>Other operating costs</v>
          </cell>
        </row>
        <row r="45">
          <cell r="A45" t="str">
            <v>422 - Publishing Production Costs</v>
          </cell>
          <cell r="B45" t="str">
            <v>Other operating costs</v>
          </cell>
        </row>
        <row r="46">
          <cell r="A46" t="str">
            <v>425 - Stakeholder relations</v>
          </cell>
          <cell r="B46" t="str">
            <v>Other operating costs</v>
          </cell>
        </row>
        <row r="47">
          <cell r="A47" t="str">
            <v>431 - Rental - Office Accomodation</v>
          </cell>
          <cell r="B47" t="str">
            <v>Other operating costs</v>
          </cell>
        </row>
        <row r="48">
          <cell r="A48" t="str">
            <v>440 - Payroll Charges</v>
          </cell>
          <cell r="B48" t="str">
            <v>Personnel Costs</v>
          </cell>
        </row>
        <row r="49">
          <cell r="A49" t="str">
            <v>441 - Maintenance - building</v>
          </cell>
          <cell r="B49" t="str">
            <v>Other operating costs</v>
          </cell>
        </row>
        <row r="50">
          <cell r="A50" t="str">
            <v>442 - Electricity</v>
          </cell>
          <cell r="B50" t="str">
            <v>Other operating costs</v>
          </cell>
        </row>
        <row r="51">
          <cell r="A51" t="str">
            <v>443 - Insurance</v>
          </cell>
          <cell r="B51" t="str">
            <v>Other operating costs</v>
          </cell>
        </row>
        <row r="52">
          <cell r="A52" t="str">
            <v>444 - Cleaning</v>
          </cell>
          <cell r="B52" t="str">
            <v>Other operating costs</v>
          </cell>
        </row>
        <row r="53">
          <cell r="A53" t="str">
            <v>445 - Security</v>
          </cell>
          <cell r="B53" t="str">
            <v>Other operating costs</v>
          </cell>
        </row>
        <row r="54">
          <cell r="A54" t="str">
            <v>446 - Equipment maintenance &amp; repairs</v>
          </cell>
          <cell r="B54" t="str">
            <v>Other operating costs</v>
          </cell>
        </row>
        <row r="55">
          <cell r="A55" t="str">
            <v>451 - Telephone Maintenance</v>
          </cell>
          <cell r="B55" t="str">
            <v>Other operating costs</v>
          </cell>
        </row>
        <row r="56">
          <cell r="A56" t="str">
            <v>452 - Telecommunication charges</v>
          </cell>
          <cell r="B56" t="str">
            <v>Other operating costs</v>
          </cell>
        </row>
        <row r="57">
          <cell r="A57" t="str">
            <v>461 - Software (opex)</v>
          </cell>
          <cell r="B57" t="str">
            <v>Other operating costs</v>
          </cell>
        </row>
        <row r="58">
          <cell r="A58" t="str">
            <v>462 - Hardware (opex)</v>
          </cell>
          <cell r="B58" t="str">
            <v>Other operating costs</v>
          </cell>
        </row>
        <row r="59">
          <cell r="A59" t="str">
            <v>464 - Consumables and Other</v>
          </cell>
          <cell r="B59" t="str">
            <v>Other operating costs</v>
          </cell>
        </row>
        <row r="60">
          <cell r="A60" t="str">
            <v>465 - Internet Rental &amp; Usage</v>
          </cell>
          <cell r="B60" t="str">
            <v>Other operating costs</v>
          </cell>
        </row>
        <row r="61">
          <cell r="A61" t="str">
            <v>466 - Security Checking Services</v>
          </cell>
          <cell r="B61" t="str">
            <v>Other operating costs</v>
          </cell>
        </row>
        <row r="62">
          <cell r="A62" t="str">
            <v>467 - Electronic Crime Lab</v>
          </cell>
          <cell r="B62" t="str">
            <v>Other operating costs</v>
          </cell>
        </row>
        <row r="63">
          <cell r="A63" t="str">
            <v>501 - Depn - Computer Hardware</v>
          </cell>
          <cell r="B63" t="str">
            <v>Depreciation and amortisation expense</v>
          </cell>
        </row>
        <row r="64">
          <cell r="A64" t="str">
            <v>502 - Depn - Computer Software</v>
          </cell>
          <cell r="B64" t="str">
            <v>Depreciation and amortisation expense</v>
          </cell>
        </row>
        <row r="65">
          <cell r="A65" t="str">
            <v>503 - Depn - Plant &amp; Equipment</v>
          </cell>
          <cell r="B65" t="str">
            <v>Depreciation and amortisation expense</v>
          </cell>
        </row>
        <row r="66">
          <cell r="A66" t="str">
            <v>504 - Depn - Furniture &amp; Fittings</v>
          </cell>
          <cell r="B66" t="str">
            <v>Depreciation and amortisation expense</v>
          </cell>
        </row>
        <row r="67">
          <cell r="A67" t="str">
            <v>505 - Depn - Motor Vehicles</v>
          </cell>
          <cell r="B67" t="str">
            <v>Depreciation and amortisation expense</v>
          </cell>
        </row>
        <row r="68">
          <cell r="A68" t="str">
            <v>511 - Loss on disposal of assets</v>
          </cell>
          <cell r="B68" t="str">
            <v>Other operating costs</v>
          </cell>
        </row>
        <row r="69">
          <cell r="A69" t="str">
            <v>521 - Capital Charge</v>
          </cell>
          <cell r="B69" t="str">
            <v>Capital charge</v>
          </cell>
        </row>
        <row r="70">
          <cell r="A70" t="str">
            <v>701 - Petty Cash</v>
          </cell>
          <cell r="B70" t="str">
            <v>Cash and cash equivalents</v>
          </cell>
        </row>
        <row r="71">
          <cell r="A71" t="str">
            <v>702 - Bank Account</v>
          </cell>
          <cell r="B71" t="str">
            <v>Cash and cash equivalents</v>
          </cell>
        </row>
        <row r="72">
          <cell r="A72" t="str">
            <v>711 - Prepayments</v>
          </cell>
          <cell r="B72" t="str">
            <v>Prepayments</v>
          </cell>
        </row>
        <row r="73">
          <cell r="A73" t="str">
            <v>712 - Sth Cross Prepayment</v>
          </cell>
          <cell r="B73" t="str">
            <v>Prepayments</v>
          </cell>
        </row>
        <row r="74">
          <cell r="A74" t="str">
            <v>721 - Receivables Control</v>
          </cell>
          <cell r="B74" t="str">
            <v>Debtors and other receivables</v>
          </cell>
        </row>
        <row r="75">
          <cell r="A75" t="str">
            <v>722 - Other Receivables</v>
          </cell>
          <cell r="B75" t="str">
            <v>Debtors and other receivables</v>
          </cell>
        </row>
        <row r="76">
          <cell r="A76" t="str">
            <v>732 - Travel Advances</v>
          </cell>
          <cell r="B76" t="str">
            <v>Prepayments</v>
          </cell>
        </row>
        <row r="77">
          <cell r="A77" t="str">
            <v>741 - Debtor - Crown</v>
          </cell>
          <cell r="B77" t="str">
            <v>Debtors and other receivables</v>
          </cell>
        </row>
        <row r="78">
          <cell r="A78" t="str">
            <v>751 - Purchase Clearing A/C</v>
          </cell>
          <cell r="B78" t="str">
            <v>Property, plant and equipment</v>
          </cell>
        </row>
        <row r="79">
          <cell r="A79" t="str">
            <v>771 - Computer Hardware</v>
          </cell>
          <cell r="B79" t="str">
            <v>Property, plant and equipment</v>
          </cell>
        </row>
        <row r="80">
          <cell r="A80" t="str">
            <v>772 - Computer Software</v>
          </cell>
          <cell r="B80" t="str">
            <v>Intangible assets</v>
          </cell>
        </row>
        <row r="81">
          <cell r="A81" t="str">
            <v>773 - Office Equipment</v>
          </cell>
          <cell r="B81" t="str">
            <v>Property, plant and equipment</v>
          </cell>
        </row>
        <row r="82">
          <cell r="A82" t="str">
            <v>774 - Furniture &amp; Fittings</v>
          </cell>
          <cell r="B82" t="str">
            <v>Property, plant and equipment</v>
          </cell>
        </row>
        <row r="83">
          <cell r="A83" t="str">
            <v>775 - Motor Vehicles</v>
          </cell>
          <cell r="B83" t="str">
            <v>Property, plant and equipment</v>
          </cell>
        </row>
        <row r="84">
          <cell r="A84" t="str">
            <v>781 - Accum Depn - Computer Hardware</v>
          </cell>
          <cell r="B84" t="str">
            <v>Property, plant and equipment</v>
          </cell>
        </row>
        <row r="85">
          <cell r="A85" t="str">
            <v>782 - Accum Depn - Computer Software</v>
          </cell>
          <cell r="B85" t="str">
            <v>Intangible assets</v>
          </cell>
        </row>
        <row r="86">
          <cell r="A86" t="str">
            <v>783 - Accum Depn - Office Equipment</v>
          </cell>
          <cell r="B86" t="str">
            <v>Property, plant and equipment</v>
          </cell>
        </row>
        <row r="87">
          <cell r="A87" t="str">
            <v>784 - Accum Depn - Furniture &amp; Fittings</v>
          </cell>
          <cell r="B87" t="str">
            <v>Property, plant and equipment</v>
          </cell>
        </row>
        <row r="88">
          <cell r="A88" t="str">
            <v>785 - Accum Depn - Motor Vehicles</v>
          </cell>
          <cell r="B88" t="str">
            <v>Property, plant and equipment</v>
          </cell>
        </row>
        <row r="89">
          <cell r="A89" t="str">
            <v>801 - Payables Control</v>
          </cell>
          <cell r="B89" t="str">
            <v>Creditors and other payables</v>
          </cell>
        </row>
        <row r="90">
          <cell r="A90" t="str">
            <v>802 - Other Payables</v>
          </cell>
          <cell r="B90" t="str">
            <v>Creditors and other payables</v>
          </cell>
        </row>
        <row r="91">
          <cell r="A91" t="str">
            <v>804 - Capital Charge Payable</v>
          </cell>
          <cell r="B91" t="str">
            <v>Creditors and other payables</v>
          </cell>
        </row>
        <row r="92">
          <cell r="A92" t="str">
            <v>811 - PAYE Suspense</v>
          </cell>
          <cell r="B92" t="str">
            <v>Creditors and other payables</v>
          </cell>
        </row>
        <row r="93">
          <cell r="A93" t="str">
            <v>813 - ACC Residual Claims Levies</v>
          </cell>
          <cell r="B93" t="str">
            <v>Creditors and other payables</v>
          </cell>
        </row>
        <row r="94">
          <cell r="A94" t="str">
            <v>814 - ACC Employer Levy</v>
          </cell>
          <cell r="B94" t="str">
            <v>Creditors and other payables</v>
          </cell>
        </row>
        <row r="95">
          <cell r="A95" t="str">
            <v>815 - Unclaimed Earnings</v>
          </cell>
          <cell r="B95" t="str">
            <v>Creditors and other payables</v>
          </cell>
        </row>
        <row r="96">
          <cell r="A96" t="str">
            <v>817 - ESCT - SSRSS contributions</v>
          </cell>
          <cell r="B96" t="str">
            <v>Creditors and other payables</v>
          </cell>
        </row>
        <row r="97">
          <cell r="A97" t="str">
            <v>821 - Provn for Repayt Surplus</v>
          </cell>
          <cell r="B97" t="str">
            <v>Repayment of surplus</v>
          </cell>
        </row>
        <row r="98">
          <cell r="A98" t="str">
            <v>835 - GST Payable</v>
          </cell>
          <cell r="B98" t="str">
            <v>Creditors and other payables</v>
          </cell>
        </row>
        <row r="99">
          <cell r="A99" t="str">
            <v>836 - GST Accounts Receivable</v>
          </cell>
          <cell r="B99" t="str">
            <v>Creditors and other payables</v>
          </cell>
        </row>
        <row r="100">
          <cell r="A100" t="str">
            <v>837 - GST Paid</v>
          </cell>
          <cell r="B100" t="str">
            <v>Creditors and other payables</v>
          </cell>
        </row>
        <row r="101">
          <cell r="A101" t="str">
            <v>841 - Annual Leave Liability</v>
          </cell>
          <cell r="B101" t="str">
            <v>Employee entitlements</v>
          </cell>
        </row>
        <row r="102">
          <cell r="A102" t="str">
            <v>842 - Sick Leave Liability</v>
          </cell>
          <cell r="B102" t="str">
            <v>Employee entitlements</v>
          </cell>
        </row>
        <row r="103">
          <cell r="A103" t="str">
            <v>843 - Long Service leave liability</v>
          </cell>
          <cell r="B103" t="str">
            <v>Employee entitlements</v>
          </cell>
        </row>
        <row r="104">
          <cell r="A104" t="str">
            <v>901 - Tax Payers Funds</v>
          </cell>
          <cell r="B104" t="str">
            <v>Taxpayers funds</v>
          </cell>
        </row>
        <row r="105">
          <cell r="A105" t="str">
            <v>902 - Capital contributions</v>
          </cell>
          <cell r="B105" t="str">
            <v>Taxpayers funds</v>
          </cell>
        </row>
        <row r="106">
          <cell r="A106" t="str">
            <v>993 - Payroll Clearing Account</v>
          </cell>
          <cell r="B106" t="str">
            <v>Creditors and other payables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s>
    <sheetDataSet>
      <sheetData sheetId="0" refreshError="1">
        <row r="7">
          <cell r="B7">
            <v>7</v>
          </cell>
          <cell r="C7">
            <v>1</v>
          </cell>
        </row>
        <row r="8">
          <cell r="B8">
            <v>8</v>
          </cell>
          <cell r="C8">
            <v>2</v>
          </cell>
        </row>
        <row r="9">
          <cell r="B9">
            <v>9</v>
          </cell>
          <cell r="C9">
            <v>3</v>
          </cell>
        </row>
        <row r="10">
          <cell r="B10">
            <v>10</v>
          </cell>
          <cell r="C10">
            <v>4</v>
          </cell>
        </row>
        <row r="11">
          <cell r="B11">
            <v>11</v>
          </cell>
          <cell r="C11">
            <v>5</v>
          </cell>
        </row>
        <row r="12">
          <cell r="B12">
            <v>12</v>
          </cell>
          <cell r="C12">
            <v>6</v>
          </cell>
        </row>
        <row r="13">
          <cell r="B13">
            <v>1</v>
          </cell>
          <cell r="C13">
            <v>7</v>
          </cell>
        </row>
        <row r="14">
          <cell r="B14">
            <v>2</v>
          </cell>
          <cell r="C14">
            <v>8</v>
          </cell>
        </row>
        <row r="15">
          <cell r="B15">
            <v>3</v>
          </cell>
          <cell r="C15">
            <v>9</v>
          </cell>
        </row>
        <row r="16">
          <cell r="B16">
            <v>4</v>
          </cell>
          <cell r="C16">
            <v>10</v>
          </cell>
        </row>
        <row r="17">
          <cell r="B17">
            <v>5</v>
          </cell>
          <cell r="C17">
            <v>11</v>
          </cell>
        </row>
        <row r="18">
          <cell r="B18">
            <v>6</v>
          </cell>
          <cell r="C18">
            <v>12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
      <sheetName val="Accnt Category"/>
      <sheetName val="2009_10 OBal"/>
      <sheetName val="Trial Balance SFO-2008_09"/>
      <sheetName val="Draft Balance Sheet-09_10"/>
      <sheetName val="Sheet1"/>
      <sheetName val="Transaction listing-09_10"/>
      <sheetName val="280"/>
      <sheetName val="Pivot 09_10"/>
      <sheetName val="Arpt Pt1"/>
      <sheetName val="Arpt Pt2"/>
      <sheetName val="Arpt Pt3"/>
      <sheetName val="Arpt Pt4"/>
      <sheetName val="Arpt Pt5"/>
      <sheetName val="Arpt Pt6"/>
      <sheetName val="P&amp;L"/>
      <sheetName val="APBAL RPT"/>
      <sheetName val="BalSht"/>
      <sheetName val="SCF Prt 1"/>
      <sheetName val="SCF Prt 2"/>
      <sheetName val="FA workings"/>
      <sheetName val="Fxd Assets"/>
      <sheetName val="Trans Rpt"/>
      <sheetName val="Eliminations"/>
      <sheetName val="Commitmnts"/>
      <sheetName val="Stats"/>
      <sheetName val="0.0.0"/>
      <sheetName val="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row r="1">
          <cell r="A1" t="str">
            <v>print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 up notes"/>
      <sheetName val="Instructions"/>
      <sheetName val="Schedule"/>
      <sheetName val="Trial Balance SSC"/>
      <sheetName val="Trial Balance Agy"/>
      <sheetName val="Dept Trans Rpt"/>
      <sheetName val="1.0.1"/>
      <sheetName val="APBAL RPT"/>
      <sheetName val="ARBAL RPT"/>
      <sheetName val="1.0.4"/>
      <sheetName val="1.0.7"/>
      <sheetName val="1.1.1-INPUT"/>
      <sheetName val="1.1.1"/>
      <sheetName val="1.1.2"/>
      <sheetName val="1.2.5"/>
      <sheetName val="1.3.5"/>
      <sheetName val="1.5.0"/>
      <sheetName val="1.5.3"/>
      <sheetName val="1.5.6"/>
      <sheetName val="1.6.0"/>
      <sheetName val="0.0.0"/>
      <sheetName val="0.1.0"/>
      <sheetName val="Output Op Stmt"/>
      <sheetName val="0.9.0"/>
      <sheetName val="0.5.0"/>
      <sheetName val="0.6.0"/>
      <sheetName val="CRN APBAL RPT"/>
      <sheetName val="Crown Trans Rpt"/>
      <sheetName val="Data for various other ta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for agencies"/>
      <sheetName val="Summary and sign-off"/>
      <sheetName val="Travel"/>
      <sheetName val="Hospitality"/>
      <sheetName val="Gifts and benefits"/>
      <sheetName val="All other expenses"/>
      <sheetName val="&lt;&lt;"/>
      <sheetName val="PIVOT"/>
      <sheetName val="All other expenses_wkg"/>
      <sheetName val="Other"/>
      <sheetName val="Travel_Rec"/>
      <sheetName val="2310DomAccom &amp; 2340RoadTrvl"/>
      <sheetName val="1819_2350DomTvl2"/>
      <sheetName val="1819_2350Trans_DomTvl"/>
      <sheetName val="1819Transs_2360IntTrvl"/>
      <sheetName val="YTD Actual Transactions"/>
      <sheetName val="&lt;"/>
      <sheetName val="Summary and sign-off_L"/>
      <sheetName val="Travel_L"/>
      <sheetName val="Hospitality_L"/>
      <sheetName val="Gifts and benefits_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B2" t="str">
            <v>Name of Organisation</v>
          </cell>
          <cell r="C2"/>
          <cell r="D2"/>
          <cell r="E2"/>
          <cell r="F2"/>
        </row>
        <row r="3">
          <cell r="B3" t="str">
            <v>Name of Chief Executive</v>
          </cell>
          <cell r="C3"/>
          <cell r="D3"/>
          <cell r="E3"/>
          <cell r="F3"/>
        </row>
        <row r="4">
          <cell r="B4">
            <v>43282</v>
          </cell>
          <cell r="C4"/>
          <cell r="D4"/>
          <cell r="E4"/>
          <cell r="F4"/>
        </row>
        <row r="5">
          <cell r="B5">
            <v>43646</v>
          </cell>
          <cell r="C5"/>
          <cell r="D5"/>
          <cell r="E5"/>
          <cell r="F5"/>
        </row>
        <row r="47">
          <cell r="A47" t="str">
            <v>Check - there are no hidden rows with data</v>
          </cell>
        </row>
        <row r="48">
          <cell r="A48" t="str">
            <v>Error - this total includes data from 'hidden' rows</v>
          </cell>
        </row>
        <row r="49">
          <cell r="A49" t="str">
            <v>Check - each entry provides sufficient information</v>
          </cell>
        </row>
        <row r="50">
          <cell r="A50" t="str">
            <v>Not all lines have an entry for "Cost in NZ$" and "Type of expense"</v>
          </cell>
        </row>
        <row r="53">
          <cell r="F53" t="b">
            <v>0</v>
          </cell>
        </row>
        <row r="58">
          <cell r="F58" t="b">
            <v>0</v>
          </cell>
        </row>
      </sheetData>
      <sheetData sheetId="18"/>
      <sheetData sheetId="19"/>
      <sheetData sheetId="2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and sign-off_L"/>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8045E-0D72-4435-8F33-EF92AB8024F9}">
  <dimension ref="A1:B61"/>
  <sheetViews>
    <sheetView topLeftCell="A37" zoomScale="85" zoomScaleNormal="85" workbookViewId="0"/>
  </sheetViews>
  <sheetFormatPr defaultColWidth="0" defaultRowHeight="14.25" zeroHeight="1" x14ac:dyDescent="0.2"/>
  <cols>
    <col min="1" max="1" width="219.28515625" style="5" customWidth="1"/>
    <col min="2" max="2" width="33.28515625" style="2" customWidth="1"/>
    <col min="3" max="16384" width="8.7109375" style="3" hidden="1"/>
  </cols>
  <sheetData>
    <row r="1" spans="1:2" ht="23.25" customHeight="1" x14ac:dyDescent="0.2">
      <c r="A1" s="1" t="s">
        <v>0</v>
      </c>
    </row>
    <row r="2" spans="1:2" ht="33" customHeight="1" x14ac:dyDescent="0.2">
      <c r="A2" s="4" t="s">
        <v>1</v>
      </c>
    </row>
    <row r="3" spans="1:2" ht="17.25" customHeight="1" x14ac:dyDescent="0.2"/>
    <row r="4" spans="1:2" ht="23.25" customHeight="1" x14ac:dyDescent="0.2">
      <c r="A4" s="6" t="s">
        <v>2</v>
      </c>
    </row>
    <row r="5" spans="1:2" ht="17.25" customHeight="1" x14ac:dyDescent="0.2"/>
    <row r="6" spans="1:2" ht="23.25" customHeight="1" x14ac:dyDescent="0.2">
      <c r="A6" s="7" t="s">
        <v>3</v>
      </c>
    </row>
    <row r="7" spans="1:2" ht="17.25" customHeight="1" x14ac:dyDescent="0.2">
      <c r="A7" s="8" t="s">
        <v>4</v>
      </c>
    </row>
    <row r="8" spans="1:2" ht="17.25" customHeight="1" x14ac:dyDescent="0.2">
      <c r="A8" s="9" t="s">
        <v>5</v>
      </c>
    </row>
    <row r="9" spans="1:2" ht="17.25" customHeight="1" x14ac:dyDescent="0.2">
      <c r="A9" s="9"/>
    </row>
    <row r="10" spans="1:2" ht="23.25" customHeight="1" x14ac:dyDescent="0.2">
      <c r="A10" s="7" t="s">
        <v>6</v>
      </c>
      <c r="B10" s="10" t="s">
        <v>7</v>
      </c>
    </row>
    <row r="11" spans="1:2" ht="17.25" customHeight="1" x14ac:dyDescent="0.2">
      <c r="A11" s="11" t="s">
        <v>8</v>
      </c>
    </row>
    <row r="12" spans="1:2" ht="17.25" customHeight="1" x14ac:dyDescent="0.2">
      <c r="A12" s="9" t="s">
        <v>9</v>
      </c>
    </row>
    <row r="13" spans="1:2" ht="17.25" customHeight="1" x14ac:dyDescent="0.2">
      <c r="A13" s="9" t="s">
        <v>10</v>
      </c>
    </row>
    <row r="14" spans="1:2" ht="17.25" customHeight="1" x14ac:dyDescent="0.2">
      <c r="A14" s="12" t="s">
        <v>11</v>
      </c>
    </row>
    <row r="15" spans="1:2" ht="17.25" customHeight="1" x14ac:dyDescent="0.2">
      <c r="A15" s="9" t="s">
        <v>12</v>
      </c>
    </row>
    <row r="16" spans="1:2" ht="17.25" customHeight="1" x14ac:dyDescent="0.2">
      <c r="A16" s="9"/>
    </row>
    <row r="17" spans="1:1" ht="23.25" customHeight="1" x14ac:dyDescent="0.2">
      <c r="A17" s="7" t="s">
        <v>13</v>
      </c>
    </row>
    <row r="18" spans="1:1" ht="17.25" customHeight="1" x14ac:dyDescent="0.2">
      <c r="A18" s="12" t="s">
        <v>14</v>
      </c>
    </row>
    <row r="19" spans="1:1" ht="17.25" customHeight="1" x14ac:dyDescent="0.2">
      <c r="A19" s="12" t="s">
        <v>15</v>
      </c>
    </row>
    <row r="20" spans="1:1" ht="17.25" customHeight="1" x14ac:dyDescent="0.2">
      <c r="A20" s="13" t="s">
        <v>16</v>
      </c>
    </row>
    <row r="21" spans="1:1" ht="17.25" customHeight="1" x14ac:dyDescent="0.2">
      <c r="A21" s="14"/>
    </row>
    <row r="22" spans="1:1" ht="23.25" customHeight="1" x14ac:dyDescent="0.2">
      <c r="A22" s="7" t="s">
        <v>17</v>
      </c>
    </row>
    <row r="23" spans="1:1" ht="17.25" customHeight="1" x14ac:dyDescent="0.2">
      <c r="A23" s="14" t="s">
        <v>18</v>
      </c>
    </row>
    <row r="24" spans="1:1" ht="17.25" customHeight="1" x14ac:dyDescent="0.2">
      <c r="A24" s="14"/>
    </row>
    <row r="25" spans="1:1" ht="23.25" customHeight="1" x14ac:dyDescent="0.2">
      <c r="A25" s="7" t="s">
        <v>19</v>
      </c>
    </row>
    <row r="26" spans="1:1" ht="17.25" customHeight="1" x14ac:dyDescent="0.2">
      <c r="A26" s="15" t="s">
        <v>20</v>
      </c>
    </row>
    <row r="27" spans="1:1" ht="32.25" customHeight="1" x14ac:dyDescent="0.2">
      <c r="A27" s="12" t="s">
        <v>21</v>
      </c>
    </row>
    <row r="28" spans="1:1" ht="17.25" customHeight="1" x14ac:dyDescent="0.2">
      <c r="A28" s="15" t="s">
        <v>22</v>
      </c>
    </row>
    <row r="29" spans="1:1" ht="32.25" customHeight="1" x14ac:dyDescent="0.2">
      <c r="A29" s="16" t="s">
        <v>23</v>
      </c>
    </row>
    <row r="30" spans="1:1" ht="17.25" customHeight="1" x14ac:dyDescent="0.2">
      <c r="A30" s="15" t="s">
        <v>24</v>
      </c>
    </row>
    <row r="31" spans="1:1" ht="17.25" customHeight="1" x14ac:dyDescent="0.2">
      <c r="A31" s="12" t="s">
        <v>25</v>
      </c>
    </row>
    <row r="32" spans="1:1" ht="17.25" customHeight="1" x14ac:dyDescent="0.2">
      <c r="A32" s="15" t="s">
        <v>26</v>
      </c>
    </row>
    <row r="33" spans="1:1" ht="32.25" customHeight="1" x14ac:dyDescent="0.2">
      <c r="A33" s="16" t="s">
        <v>27</v>
      </c>
    </row>
    <row r="34" spans="1:1" ht="32.25" customHeight="1" x14ac:dyDescent="0.2">
      <c r="A34" s="17" t="s">
        <v>28</v>
      </c>
    </row>
    <row r="35" spans="1:1" ht="17.25" customHeight="1" x14ac:dyDescent="0.2">
      <c r="A35" s="15" t="s">
        <v>29</v>
      </c>
    </row>
    <row r="36" spans="1:1" ht="32.25" customHeight="1" x14ac:dyDescent="0.2">
      <c r="A36" s="12" t="s">
        <v>30</v>
      </c>
    </row>
    <row r="37" spans="1:1" ht="32.25" customHeight="1" x14ac:dyDescent="0.2">
      <c r="A37" s="18" t="s">
        <v>31</v>
      </c>
    </row>
    <row r="38" spans="1:1" ht="32.25" customHeight="1" x14ac:dyDescent="0.2">
      <c r="A38" s="12" t="s">
        <v>32</v>
      </c>
    </row>
    <row r="39" spans="1:1" ht="17.25" customHeight="1" x14ac:dyDescent="0.2">
      <c r="A39" s="17"/>
    </row>
    <row r="40" spans="1:1" ht="22.5" customHeight="1" x14ac:dyDescent="0.2">
      <c r="A40" s="7" t="s">
        <v>33</v>
      </c>
    </row>
    <row r="41" spans="1:1" ht="17.25" customHeight="1" x14ac:dyDescent="0.2">
      <c r="A41" s="19" t="s">
        <v>34</v>
      </c>
    </row>
    <row r="42" spans="1:1" ht="17.25" customHeight="1" x14ac:dyDescent="0.2">
      <c r="A42" s="20" t="s">
        <v>35</v>
      </c>
    </row>
    <row r="43" spans="1:1" ht="17.25" customHeight="1" x14ac:dyDescent="0.2">
      <c r="A43" s="21" t="s">
        <v>36</v>
      </c>
    </row>
    <row r="44" spans="1:1" ht="32.25" customHeight="1" x14ac:dyDescent="0.2">
      <c r="A44" s="21" t="s">
        <v>37</v>
      </c>
    </row>
    <row r="45" spans="1:1" ht="32.25" customHeight="1" x14ac:dyDescent="0.2">
      <c r="A45" s="21" t="s">
        <v>38</v>
      </c>
    </row>
    <row r="46" spans="1:1" ht="17.25" customHeight="1" x14ac:dyDescent="0.2">
      <c r="A46" s="22" t="s">
        <v>39</v>
      </c>
    </row>
    <row r="47" spans="1:1" ht="32.25" customHeight="1" x14ac:dyDescent="0.2">
      <c r="A47" s="18" t="s">
        <v>40</v>
      </c>
    </row>
    <row r="48" spans="1:1" ht="32.25" customHeight="1" x14ac:dyDescent="0.2">
      <c r="A48" s="18" t="s">
        <v>41</v>
      </c>
    </row>
    <row r="49" spans="1:1" ht="32.25" customHeight="1" x14ac:dyDescent="0.2">
      <c r="A49" s="21" t="s">
        <v>42</v>
      </c>
    </row>
    <row r="50" spans="1:1" ht="17.25" customHeight="1" x14ac:dyDescent="0.2">
      <c r="A50" s="21" t="s">
        <v>43</v>
      </c>
    </row>
    <row r="51" spans="1:1" ht="17.25" customHeight="1" x14ac:dyDescent="0.2">
      <c r="A51" s="21" t="s">
        <v>44</v>
      </c>
    </row>
    <row r="52" spans="1:1" ht="17.25" customHeight="1" x14ac:dyDescent="0.2">
      <c r="A52" s="21"/>
    </row>
    <row r="53" spans="1:1" ht="22.5" customHeight="1" x14ac:dyDescent="0.2">
      <c r="A53" s="7" t="s">
        <v>45</v>
      </c>
    </row>
    <row r="54" spans="1:1" ht="32.25" customHeight="1" x14ac:dyDescent="0.2">
      <c r="A54" s="4" t="s">
        <v>46</v>
      </c>
    </row>
    <row r="55" spans="1:1" ht="17.25" customHeight="1" x14ac:dyDescent="0.2">
      <c r="A55" s="23" t="s">
        <v>47</v>
      </c>
    </row>
    <row r="56" spans="1:1" ht="17.25" customHeight="1" x14ac:dyDescent="0.2">
      <c r="A56" s="19" t="s">
        <v>48</v>
      </c>
    </row>
    <row r="57" spans="1:1" ht="17.25" customHeight="1" x14ac:dyDescent="0.2">
      <c r="A57" s="13" t="s">
        <v>49</v>
      </c>
    </row>
    <row r="58" spans="1:1" ht="17.25" customHeight="1" x14ac:dyDescent="0.2">
      <c r="A58" s="24" t="s">
        <v>50</v>
      </c>
    </row>
    <row r="59" spans="1:1" x14ac:dyDescent="0.2"/>
    <row r="60" spans="1:1" hidden="1" x14ac:dyDescent="0.2"/>
    <row r="61" spans="1:1" hidden="1" x14ac:dyDescent="0.2">
      <c r="A61" s="25"/>
    </row>
  </sheetData>
  <hyperlinks>
    <hyperlink ref="A20" r:id="rId1" xr:uid="{9CBDF5BF-0C82-48FD-9023-D6F548F4DDA3}"/>
    <hyperlink ref="A41" r:id="rId2" xr:uid="{98E8726F-DB58-47A7-9654-06492A62933E}"/>
    <hyperlink ref="A55" r:id="rId3" xr:uid="{7A817BCF-15D6-43A0-85BF-793C21F21A7A}"/>
    <hyperlink ref="A56" r:id="rId4" display="mailto:info@data.govt.nz" xr:uid="{5BFF39B4-A7FC-4339-B7F3-C4B8A47FACBD}"/>
    <hyperlink ref="A58" r:id="rId5" display="http://www.ssc.govt.nz/ce-expenses-disclosure" xr:uid="{8CAA7FF7-1231-4FF8-83D6-9B15C97E80ED}"/>
    <hyperlink ref="A2" r:id="rId6" display="http://www.ssc.govt.nz/sites/all/files/ce-expense-disclosures-guide-agency-staff-2017.docx" xr:uid="{8395BE24-DAEA-411A-B895-CAF41E35E3E3}"/>
    <hyperlink ref="A54" r:id="rId7" display="http://www.ssc.govt.nz/sites/all/files/ce-expense-disclosures-guide-agency-staff-2017.docx" xr:uid="{FFE4A937-793E-4255-AD7D-A7C9D8EC9EC0}"/>
    <hyperlink ref="A57" r:id="rId8" display="They are posted on agency websites and linked to www.data.govt.nz. See: https://www.data.govt.nz/toolkit/how-do-i-add-or-update-our-chief-executive-expenses/" xr:uid="{7137BFA0-CD86-4CE5-BF48-C3A1D56D2E8A}"/>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BE727-6FF8-4080-8FD5-9E7DB546870E}">
  <sheetPr>
    <pageSetUpPr fitToPage="1"/>
  </sheetPr>
  <dimension ref="A1:K76"/>
  <sheetViews>
    <sheetView tabSelected="1" zoomScaleNormal="100" workbookViewId="0">
      <selection activeCell="G12" sqref="G12"/>
    </sheetView>
  </sheetViews>
  <sheetFormatPr defaultColWidth="0" defaultRowHeight="12.75" customHeight="1" zeroHeight="1" x14ac:dyDescent="0.2"/>
  <cols>
    <col min="1" max="1" width="35.7109375" style="3" customWidth="1"/>
    <col min="2" max="2" width="21.5703125" style="3" customWidth="1"/>
    <col min="3" max="3" width="33.5703125" style="3" customWidth="1"/>
    <col min="4" max="4" width="4.42578125" style="3" customWidth="1"/>
    <col min="5" max="5" width="29" style="3" customWidth="1"/>
    <col min="6" max="6" width="19" style="3" customWidth="1"/>
    <col min="7" max="7" width="42" style="3" customWidth="1"/>
    <col min="8" max="11" width="9.140625" style="3" hidden="1" customWidth="1"/>
    <col min="12" max="16384" width="9.140625" style="3" hidden="1"/>
  </cols>
  <sheetData>
    <row r="1" spans="1:11" ht="26.25" customHeight="1" x14ac:dyDescent="0.2">
      <c r="A1" s="207" t="s">
        <v>51</v>
      </c>
      <c r="B1" s="207"/>
      <c r="C1" s="207"/>
      <c r="D1" s="207"/>
      <c r="E1" s="207"/>
      <c r="F1" s="207"/>
      <c r="G1" s="26"/>
      <c r="H1" s="26"/>
      <c r="I1" s="26"/>
      <c r="J1" s="26"/>
      <c r="K1" s="26"/>
    </row>
    <row r="2" spans="1:11" ht="21" customHeight="1" x14ac:dyDescent="0.2">
      <c r="A2" s="27" t="s">
        <v>52</v>
      </c>
      <c r="B2" s="208" t="s">
        <v>53</v>
      </c>
      <c r="C2" s="208"/>
      <c r="D2" s="208"/>
      <c r="E2" s="208"/>
      <c r="F2" s="208"/>
      <c r="G2" s="26"/>
      <c r="H2" s="26"/>
      <c r="I2" s="26"/>
      <c r="J2" s="26"/>
      <c r="K2" s="26"/>
    </row>
    <row r="3" spans="1:11" ht="21" customHeight="1" x14ac:dyDescent="0.2">
      <c r="A3" s="27" t="s">
        <v>54</v>
      </c>
      <c r="B3" s="208" t="s">
        <v>55</v>
      </c>
      <c r="C3" s="208"/>
      <c r="D3" s="208"/>
      <c r="E3" s="208"/>
      <c r="F3" s="208"/>
      <c r="G3" s="26"/>
      <c r="H3" s="26"/>
      <c r="I3" s="26"/>
      <c r="J3" s="26"/>
      <c r="K3" s="26"/>
    </row>
    <row r="4" spans="1:11" ht="21" customHeight="1" x14ac:dyDescent="0.2">
      <c r="A4" s="27" t="s">
        <v>56</v>
      </c>
      <c r="B4" s="209">
        <v>43282</v>
      </c>
      <c r="C4" s="209"/>
      <c r="D4" s="209"/>
      <c r="E4" s="209"/>
      <c r="F4" s="209"/>
      <c r="G4" s="26"/>
      <c r="H4" s="26"/>
      <c r="I4" s="26"/>
      <c r="J4" s="26"/>
      <c r="K4" s="26"/>
    </row>
    <row r="5" spans="1:11" ht="21" customHeight="1" x14ac:dyDescent="0.2">
      <c r="A5" s="27" t="s">
        <v>57</v>
      </c>
      <c r="B5" s="209">
        <v>43646</v>
      </c>
      <c r="C5" s="209"/>
      <c r="D5" s="209"/>
      <c r="E5" s="209"/>
      <c r="F5" s="209"/>
      <c r="G5" s="26"/>
      <c r="H5" s="26"/>
      <c r="I5" s="26"/>
      <c r="J5" s="26"/>
      <c r="K5" s="26"/>
    </row>
    <row r="6" spans="1:11" ht="21" customHeight="1" x14ac:dyDescent="0.2">
      <c r="A6" s="27" t="s">
        <v>58</v>
      </c>
      <c r="B6" s="210" t="str">
        <f>IF(AND(Travel!B7&lt;&gt;A30,Hospitality!B7&lt;&gt;A30,'All other expenses'!B7&lt;&gt;A30,'Gifts and benefits'!B7&lt;&gt;A30),A31,IF(AND(Travel!B7=A30,Hospitality!B7=A30,'All other expenses'!B7=A30,'Gifts and benefits'!B7=A30),A33,A32))</f>
        <v>Data and totals checked on all sheets</v>
      </c>
      <c r="C6" s="210"/>
      <c r="D6" s="210"/>
      <c r="E6" s="210"/>
      <c r="F6" s="210"/>
      <c r="G6" s="28"/>
      <c r="H6" s="26"/>
      <c r="I6" s="26"/>
      <c r="J6" s="26"/>
      <c r="K6" s="26"/>
    </row>
    <row r="7" spans="1:11" ht="21" customHeight="1" x14ac:dyDescent="0.2">
      <c r="A7" s="27" t="s">
        <v>59</v>
      </c>
      <c r="B7" s="205" t="s">
        <v>60</v>
      </c>
      <c r="C7" s="205"/>
      <c r="D7" s="205"/>
      <c r="E7" s="205"/>
      <c r="F7" s="205"/>
      <c r="G7" s="28"/>
      <c r="H7" s="26"/>
      <c r="I7" s="26"/>
      <c r="J7" s="26"/>
      <c r="K7" s="26"/>
    </row>
    <row r="8" spans="1:11" ht="21" customHeight="1" x14ac:dyDescent="0.2">
      <c r="A8" s="27" t="s">
        <v>61</v>
      </c>
      <c r="B8" s="205" t="s">
        <v>340</v>
      </c>
      <c r="C8" s="205"/>
      <c r="D8" s="205"/>
      <c r="E8" s="205"/>
      <c r="F8" s="205"/>
      <c r="G8" s="28"/>
      <c r="H8" s="26"/>
      <c r="I8" s="26"/>
      <c r="J8" s="26"/>
      <c r="K8" s="26"/>
    </row>
    <row r="9" spans="1:11" ht="66.75" customHeight="1" x14ac:dyDescent="0.2">
      <c r="A9" s="206" t="s">
        <v>62</v>
      </c>
      <c r="B9" s="206"/>
      <c r="C9" s="206"/>
      <c r="D9" s="206"/>
      <c r="E9" s="206"/>
      <c r="F9" s="206"/>
      <c r="G9" s="28"/>
      <c r="H9" s="26"/>
      <c r="I9" s="26"/>
      <c r="J9" s="26"/>
      <c r="K9" s="26"/>
    </row>
    <row r="10" spans="1:11" s="35" customFormat="1" ht="36" customHeight="1" x14ac:dyDescent="0.2">
      <c r="A10" s="29" t="s">
        <v>63</v>
      </c>
      <c r="B10" s="30" t="s">
        <v>64</v>
      </c>
      <c r="C10" s="30" t="s">
        <v>65</v>
      </c>
      <c r="D10" s="31"/>
      <c r="E10" s="32" t="s">
        <v>29</v>
      </c>
      <c r="F10" s="33" t="s">
        <v>66</v>
      </c>
      <c r="G10" s="34"/>
      <c r="H10" s="34"/>
      <c r="I10" s="34"/>
      <c r="J10" s="34"/>
      <c r="K10" s="34"/>
    </row>
    <row r="11" spans="1:11" ht="27.75" customHeight="1" x14ac:dyDescent="0.2">
      <c r="A11" s="36" t="s">
        <v>67</v>
      </c>
      <c r="B11" s="37">
        <f>B15+B16+B17</f>
        <v>55870.877207715435</v>
      </c>
      <c r="C11" s="38" t="str">
        <f>IF(Travel!B6="",A34,Travel!B6)</f>
        <v>Figures include GST (where applicable)</v>
      </c>
      <c r="D11" s="39"/>
      <c r="E11" s="36" t="s">
        <v>68</v>
      </c>
      <c r="F11" s="40">
        <f>'Gifts and benefits'!C17</f>
        <v>3</v>
      </c>
      <c r="G11" s="41"/>
      <c r="H11" s="41"/>
      <c r="I11" s="41"/>
      <c r="J11" s="41"/>
      <c r="K11" s="41"/>
    </row>
    <row r="12" spans="1:11" ht="27.75" customHeight="1" x14ac:dyDescent="0.2">
      <c r="A12" s="36" t="s">
        <v>24</v>
      </c>
      <c r="B12" s="37">
        <f>Hospitality!B25</f>
        <v>0</v>
      </c>
      <c r="C12" s="38" t="str">
        <f>IF(Hospitality!B6="",A34,Hospitality!B6)</f>
        <v>Figures include GST (where applicable)</v>
      </c>
      <c r="D12" s="39"/>
      <c r="E12" s="36" t="s">
        <v>69</v>
      </c>
      <c r="F12" s="40">
        <f>'Gifts and benefits'!C18</f>
        <v>3</v>
      </c>
      <c r="G12" s="41"/>
      <c r="H12" s="41"/>
      <c r="I12" s="41"/>
      <c r="J12" s="41"/>
      <c r="K12" s="41"/>
    </row>
    <row r="13" spans="1:11" ht="27.75" customHeight="1" x14ac:dyDescent="0.2">
      <c r="A13" s="36" t="s">
        <v>70</v>
      </c>
      <c r="B13" s="37">
        <f>'All other expenses'!B22</f>
        <v>8098.5284302238815</v>
      </c>
      <c r="C13" s="38" t="str">
        <f>IF('All other expenses'!B6="",A34,'All other expenses'!B6)</f>
        <v>Figures include GST (where applicable)</v>
      </c>
      <c r="D13" s="39"/>
      <c r="E13" s="36" t="s">
        <v>71</v>
      </c>
      <c r="F13" s="40">
        <f>'Gifts and benefits'!C19</f>
        <v>0</v>
      </c>
      <c r="G13" s="26"/>
      <c r="H13" s="26"/>
      <c r="I13" s="26"/>
      <c r="J13" s="26"/>
      <c r="K13" s="26"/>
    </row>
    <row r="14" spans="1:11" ht="12.75" customHeight="1" x14ac:dyDescent="0.2">
      <c r="A14" s="42"/>
      <c r="B14" s="43"/>
      <c r="C14" s="44"/>
      <c r="D14" s="45"/>
      <c r="E14" s="39"/>
      <c r="F14" s="46"/>
      <c r="G14" s="47"/>
      <c r="H14" s="47"/>
      <c r="I14" s="47"/>
      <c r="J14" s="47"/>
      <c r="K14" s="47"/>
    </row>
    <row r="15" spans="1:11" ht="27.75" customHeight="1" x14ac:dyDescent="0.2">
      <c r="A15" s="48" t="s">
        <v>72</v>
      </c>
      <c r="B15" s="49">
        <f>Travel!B58</f>
        <v>22753.826207715421</v>
      </c>
      <c r="C15" s="50" t="str">
        <f>C11</f>
        <v>Figures include GST (where applicable)</v>
      </c>
      <c r="D15" s="39"/>
      <c r="E15" s="39"/>
      <c r="F15" s="46"/>
      <c r="G15" s="26"/>
      <c r="H15" s="26"/>
      <c r="I15" s="26"/>
      <c r="J15" s="26"/>
      <c r="K15" s="26"/>
    </row>
    <row r="16" spans="1:11" ht="27.75" customHeight="1" x14ac:dyDescent="0.2">
      <c r="A16" s="48" t="s">
        <v>73</v>
      </c>
      <c r="B16" s="49">
        <f>Travel!B263</f>
        <v>33117.051000000014</v>
      </c>
      <c r="C16" s="50" t="str">
        <f>C11</f>
        <v>Figures include GST (where applicable)</v>
      </c>
      <c r="D16" s="51"/>
      <c r="E16" s="39"/>
      <c r="F16" s="52"/>
      <c r="G16" s="26"/>
      <c r="H16" s="26"/>
      <c r="I16" s="26"/>
      <c r="J16" s="26"/>
      <c r="K16" s="26"/>
    </row>
    <row r="17" spans="1:11" ht="25.5" hidden="1" x14ac:dyDescent="0.2">
      <c r="A17" s="48" t="s">
        <v>74</v>
      </c>
      <c r="B17" s="49">
        <v>0</v>
      </c>
      <c r="C17" s="50" t="str">
        <f>C11</f>
        <v>Figures include GST (where applicable)</v>
      </c>
      <c r="D17" s="39"/>
      <c r="E17" s="39"/>
      <c r="F17" s="52"/>
      <c r="G17" s="26"/>
      <c r="H17" s="26"/>
      <c r="I17" s="26"/>
      <c r="J17" s="26"/>
      <c r="K17" s="26"/>
    </row>
    <row r="18" spans="1:11" ht="27.75" customHeight="1" x14ac:dyDescent="0.2">
      <c r="A18" s="53"/>
      <c r="B18" s="54"/>
      <c r="C18" s="53"/>
      <c r="D18" s="55"/>
      <c r="E18" s="55"/>
      <c r="F18" s="56"/>
      <c r="G18" s="57"/>
      <c r="H18" s="57"/>
      <c r="I18" s="57"/>
      <c r="J18" s="57"/>
      <c r="K18" s="57"/>
    </row>
    <row r="19" spans="1:11" x14ac:dyDescent="0.2">
      <c r="A19" s="58" t="s">
        <v>75</v>
      </c>
      <c r="B19" s="59"/>
      <c r="C19" s="47"/>
      <c r="D19" s="53"/>
      <c r="E19" s="53"/>
      <c r="F19" s="53"/>
      <c r="G19" s="53"/>
      <c r="H19" s="53"/>
      <c r="I19" s="53"/>
      <c r="J19" s="53"/>
      <c r="K19" s="53"/>
    </row>
    <row r="20" spans="1:11" x14ac:dyDescent="0.2">
      <c r="A20" s="60" t="s">
        <v>76</v>
      </c>
      <c r="B20" s="61"/>
      <c r="C20" s="61"/>
      <c r="D20" s="47"/>
      <c r="E20" s="47"/>
      <c r="F20" s="47"/>
      <c r="G20" s="53"/>
      <c r="H20" s="53"/>
      <c r="I20" s="53"/>
      <c r="J20" s="53"/>
      <c r="K20" s="53"/>
    </row>
    <row r="21" spans="1:11" ht="12.6" customHeight="1" x14ac:dyDescent="0.2">
      <c r="A21" s="60" t="s">
        <v>77</v>
      </c>
      <c r="B21" s="61"/>
      <c r="C21" s="61"/>
      <c r="D21" s="62"/>
      <c r="E21" s="53"/>
      <c r="F21" s="53"/>
      <c r="G21" s="53"/>
      <c r="H21" s="53"/>
      <c r="I21" s="53"/>
      <c r="J21" s="53"/>
      <c r="K21" s="53"/>
    </row>
    <row r="22" spans="1:11" ht="12.6" customHeight="1" x14ac:dyDescent="0.2">
      <c r="A22" s="60" t="s">
        <v>78</v>
      </c>
      <c r="B22" s="61"/>
      <c r="C22" s="61"/>
      <c r="D22" s="62"/>
      <c r="E22" s="53"/>
      <c r="F22" s="53"/>
      <c r="G22" s="53"/>
      <c r="H22" s="53"/>
      <c r="I22" s="53"/>
      <c r="J22" s="53"/>
      <c r="K22" s="53"/>
    </row>
    <row r="23" spans="1:11" ht="12.6" customHeight="1" x14ac:dyDescent="0.2">
      <c r="A23" s="60" t="s">
        <v>79</v>
      </c>
      <c r="B23" s="61"/>
      <c r="C23" s="61"/>
      <c r="D23" s="62"/>
      <c r="E23" s="53"/>
      <c r="F23" s="53"/>
      <c r="G23" s="53"/>
      <c r="H23" s="53"/>
      <c r="I23" s="53"/>
      <c r="J23" s="53"/>
      <c r="K23" s="53"/>
    </row>
    <row r="24" spans="1:11" x14ac:dyDescent="0.2">
      <c r="A24" s="63"/>
      <c r="B24" s="53"/>
      <c r="C24" s="53"/>
      <c r="D24" s="53"/>
      <c r="E24" s="53"/>
      <c r="F24" s="26"/>
      <c r="G24" s="26"/>
      <c r="H24" s="26"/>
      <c r="I24" s="26"/>
      <c r="J24" s="26"/>
      <c r="K24" s="26"/>
    </row>
    <row r="25" spans="1:11" hidden="1" x14ac:dyDescent="0.2">
      <c r="A25" s="64" t="s">
        <v>80</v>
      </c>
      <c r="B25" s="65"/>
      <c r="C25" s="65"/>
      <c r="D25" s="65"/>
      <c r="E25" s="65"/>
      <c r="F25" s="65"/>
      <c r="G25" s="26"/>
      <c r="H25" s="26"/>
      <c r="I25" s="26"/>
      <c r="J25" s="26"/>
      <c r="K25" s="26"/>
    </row>
    <row r="26" spans="1:11" ht="12.75" hidden="1" customHeight="1" x14ac:dyDescent="0.2">
      <c r="A26" s="66" t="s">
        <v>81</v>
      </c>
      <c r="B26" s="67"/>
      <c r="C26" s="67"/>
      <c r="D26" s="66"/>
      <c r="E26" s="66"/>
      <c r="F26" s="66"/>
      <c r="G26" s="26"/>
      <c r="H26" s="26"/>
      <c r="I26" s="26"/>
      <c r="J26" s="26"/>
      <c r="K26" s="26"/>
    </row>
    <row r="27" spans="1:11" hidden="1" x14ac:dyDescent="0.2">
      <c r="A27" s="68" t="s">
        <v>82</v>
      </c>
      <c r="B27" s="68"/>
      <c r="C27" s="68"/>
      <c r="D27" s="68"/>
      <c r="E27" s="68"/>
      <c r="F27" s="68"/>
      <c r="G27" s="26"/>
      <c r="H27" s="26"/>
      <c r="I27" s="26"/>
      <c r="J27" s="26"/>
      <c r="K27" s="26"/>
    </row>
    <row r="28" spans="1:11" hidden="1" x14ac:dyDescent="0.2">
      <c r="A28" s="68" t="s">
        <v>83</v>
      </c>
      <c r="B28" s="68"/>
      <c r="C28" s="68"/>
      <c r="D28" s="68"/>
      <c r="E28" s="68"/>
      <c r="F28" s="68"/>
      <c r="G28" s="26"/>
      <c r="H28" s="26"/>
      <c r="I28" s="26"/>
      <c r="J28" s="26"/>
      <c r="K28" s="26"/>
    </row>
    <row r="29" spans="1:11" hidden="1" x14ac:dyDescent="0.2">
      <c r="A29" s="66" t="s">
        <v>84</v>
      </c>
      <c r="B29" s="66"/>
      <c r="C29" s="66"/>
      <c r="D29" s="66"/>
      <c r="E29" s="66"/>
      <c r="F29" s="66"/>
      <c r="G29" s="26"/>
      <c r="H29" s="26"/>
      <c r="I29" s="26"/>
      <c r="J29" s="26"/>
      <c r="K29" s="26"/>
    </row>
    <row r="30" spans="1:11" hidden="1" x14ac:dyDescent="0.2">
      <c r="A30" s="66" t="s">
        <v>85</v>
      </c>
      <c r="B30" s="66"/>
      <c r="C30" s="66"/>
      <c r="D30" s="66"/>
      <c r="E30" s="66"/>
      <c r="F30" s="66"/>
      <c r="G30" s="26"/>
      <c r="H30" s="26"/>
      <c r="I30" s="26"/>
      <c r="J30" s="26"/>
      <c r="K30" s="26"/>
    </row>
    <row r="31" spans="1:11" hidden="1" x14ac:dyDescent="0.2">
      <c r="A31" s="68" t="s">
        <v>86</v>
      </c>
      <c r="B31" s="68"/>
      <c r="C31" s="68"/>
      <c r="D31" s="68"/>
      <c r="E31" s="68"/>
      <c r="F31" s="68"/>
      <c r="G31" s="26"/>
      <c r="H31" s="26"/>
      <c r="I31" s="26"/>
      <c r="J31" s="26"/>
      <c r="K31" s="26"/>
    </row>
    <row r="32" spans="1:11" hidden="1" x14ac:dyDescent="0.2">
      <c r="A32" s="68" t="s">
        <v>87</v>
      </c>
      <c r="B32" s="68"/>
      <c r="C32" s="68"/>
      <c r="D32" s="68"/>
      <c r="E32" s="68"/>
      <c r="F32" s="68"/>
      <c r="G32" s="26"/>
      <c r="H32" s="26"/>
      <c r="I32" s="26"/>
      <c r="J32" s="26"/>
      <c r="K32" s="26"/>
    </row>
    <row r="33" spans="1:11" hidden="1" x14ac:dyDescent="0.2">
      <c r="A33" s="68" t="s">
        <v>88</v>
      </c>
      <c r="B33" s="68"/>
      <c r="C33" s="68"/>
      <c r="D33" s="68"/>
      <c r="E33" s="68"/>
      <c r="F33" s="68"/>
      <c r="G33" s="26"/>
      <c r="H33" s="26"/>
      <c r="I33" s="26"/>
      <c r="J33" s="26"/>
      <c r="K33" s="26"/>
    </row>
    <row r="34" spans="1:11" hidden="1" x14ac:dyDescent="0.2">
      <c r="A34" s="66" t="s">
        <v>89</v>
      </c>
      <c r="B34" s="66"/>
      <c r="C34" s="66"/>
      <c r="D34" s="66"/>
      <c r="E34" s="66"/>
      <c r="F34" s="66"/>
      <c r="G34" s="26"/>
      <c r="H34" s="26"/>
      <c r="I34" s="26"/>
      <c r="J34" s="26"/>
      <c r="K34" s="26"/>
    </row>
    <row r="35" spans="1:11" hidden="1" x14ac:dyDescent="0.2">
      <c r="A35" s="66" t="s">
        <v>90</v>
      </c>
      <c r="B35" s="66"/>
      <c r="C35" s="66"/>
      <c r="D35" s="66"/>
      <c r="E35" s="66"/>
      <c r="F35" s="66"/>
      <c r="G35" s="26"/>
      <c r="H35" s="26"/>
      <c r="I35" s="26"/>
      <c r="J35" s="26"/>
      <c r="K35" s="26"/>
    </row>
    <row r="36" spans="1:11" hidden="1" x14ac:dyDescent="0.2">
      <c r="A36" s="69" t="s">
        <v>91</v>
      </c>
      <c r="B36" s="70"/>
      <c r="C36" s="70"/>
      <c r="D36" s="70"/>
      <c r="E36" s="70"/>
      <c r="F36" s="70"/>
      <c r="G36" s="26"/>
      <c r="H36" s="26"/>
      <c r="I36" s="26"/>
      <c r="J36" s="26"/>
      <c r="K36" s="26"/>
    </row>
    <row r="37" spans="1:11" hidden="1" x14ac:dyDescent="0.2">
      <c r="A37" s="69" t="s">
        <v>60</v>
      </c>
      <c r="B37" s="70"/>
      <c r="C37" s="70"/>
      <c r="D37" s="70"/>
      <c r="E37" s="70"/>
      <c r="F37" s="70"/>
      <c r="G37" s="26"/>
      <c r="H37" s="26"/>
      <c r="I37" s="26"/>
      <c r="J37" s="26"/>
      <c r="K37" s="26"/>
    </row>
    <row r="38" spans="1:11" hidden="1" x14ac:dyDescent="0.2">
      <c r="A38" s="71" t="s">
        <v>92</v>
      </c>
      <c r="B38" s="72"/>
      <c r="C38" s="72"/>
      <c r="D38" s="72"/>
      <c r="E38" s="72"/>
      <c r="F38" s="72"/>
      <c r="G38" s="26"/>
      <c r="H38" s="26"/>
      <c r="I38" s="26"/>
      <c r="J38" s="26"/>
      <c r="K38" s="26"/>
    </row>
    <row r="39" spans="1:11" hidden="1" x14ac:dyDescent="0.2">
      <c r="A39" s="73" t="s">
        <v>93</v>
      </c>
      <c r="B39" s="72"/>
      <c r="C39" s="72"/>
      <c r="D39" s="72"/>
      <c r="E39" s="72"/>
      <c r="F39" s="72"/>
      <c r="G39" s="26"/>
      <c r="H39" s="26"/>
      <c r="I39" s="26"/>
      <c r="J39" s="26"/>
      <c r="K39" s="26"/>
    </row>
    <row r="40" spans="1:11" hidden="1" x14ac:dyDescent="0.2">
      <c r="A40" s="73" t="s">
        <v>94</v>
      </c>
      <c r="B40" s="72"/>
      <c r="C40" s="72"/>
      <c r="D40" s="72"/>
      <c r="E40" s="72"/>
      <c r="F40" s="72"/>
      <c r="G40" s="26"/>
      <c r="H40" s="26"/>
      <c r="I40" s="26"/>
      <c r="J40" s="26"/>
      <c r="K40" s="26"/>
    </row>
    <row r="41" spans="1:11" hidden="1" x14ac:dyDescent="0.2">
      <c r="A41" s="73" t="s">
        <v>95</v>
      </c>
      <c r="B41" s="72"/>
      <c r="C41" s="72"/>
      <c r="D41" s="72"/>
      <c r="E41" s="72"/>
      <c r="F41" s="72"/>
      <c r="G41" s="26"/>
      <c r="H41" s="26"/>
      <c r="I41" s="26"/>
      <c r="J41" s="26"/>
      <c r="K41" s="26"/>
    </row>
    <row r="42" spans="1:11" hidden="1" x14ac:dyDescent="0.2">
      <c r="A42" s="73" t="s">
        <v>96</v>
      </c>
      <c r="B42" s="72"/>
      <c r="C42" s="72"/>
      <c r="D42" s="72"/>
      <c r="E42" s="72"/>
      <c r="F42" s="72"/>
      <c r="G42" s="26"/>
      <c r="H42" s="26"/>
      <c r="I42" s="26"/>
      <c r="J42" s="26"/>
      <c r="K42" s="26"/>
    </row>
    <row r="43" spans="1:11" hidden="1" x14ac:dyDescent="0.2">
      <c r="A43" s="73" t="s">
        <v>97</v>
      </c>
      <c r="B43" s="72"/>
      <c r="C43" s="72"/>
      <c r="D43" s="72"/>
      <c r="E43" s="72"/>
      <c r="F43" s="72"/>
      <c r="G43" s="26"/>
      <c r="H43" s="26"/>
      <c r="I43" s="26"/>
      <c r="J43" s="26"/>
      <c r="K43" s="26"/>
    </row>
    <row r="44" spans="1:11" hidden="1" x14ac:dyDescent="0.2">
      <c r="A44" s="74" t="s">
        <v>98</v>
      </c>
      <c r="B44" s="70"/>
      <c r="C44" s="70"/>
      <c r="D44" s="70"/>
      <c r="E44" s="70"/>
      <c r="F44" s="70"/>
      <c r="G44" s="26"/>
      <c r="H44" s="26"/>
      <c r="I44" s="26"/>
      <c r="J44" s="26"/>
      <c r="K44" s="26"/>
    </row>
    <row r="45" spans="1:11" hidden="1" x14ac:dyDescent="0.2">
      <c r="A45" s="70" t="s">
        <v>99</v>
      </c>
      <c r="B45" s="70"/>
      <c r="C45" s="70"/>
      <c r="D45" s="70"/>
      <c r="E45" s="70"/>
      <c r="F45" s="70"/>
      <c r="G45" s="26"/>
      <c r="H45" s="26"/>
      <c r="I45" s="26"/>
      <c r="J45" s="26"/>
      <c r="K45" s="26"/>
    </row>
    <row r="46" spans="1:11" hidden="1" x14ac:dyDescent="0.2">
      <c r="A46" s="75">
        <v>-20000</v>
      </c>
      <c r="B46" s="72"/>
      <c r="C46" s="72"/>
      <c r="D46" s="72"/>
      <c r="E46" s="72"/>
      <c r="F46" s="72"/>
      <c r="G46" s="26"/>
      <c r="H46" s="26"/>
      <c r="I46" s="26"/>
      <c r="J46" s="26"/>
      <c r="K46" s="26"/>
    </row>
    <row r="47" spans="1:11" ht="25.5" hidden="1" x14ac:dyDescent="0.2">
      <c r="A47" s="76" t="s">
        <v>100</v>
      </c>
      <c r="B47" s="70"/>
      <c r="C47" s="70"/>
      <c r="D47" s="70"/>
      <c r="E47" s="70"/>
      <c r="F47" s="70"/>
      <c r="G47" s="26"/>
      <c r="H47" s="26"/>
      <c r="I47" s="26"/>
      <c r="J47" s="26"/>
      <c r="K47" s="26"/>
    </row>
    <row r="48" spans="1:11" ht="25.5" hidden="1" x14ac:dyDescent="0.2">
      <c r="A48" s="76" t="s">
        <v>101</v>
      </c>
      <c r="B48" s="70"/>
      <c r="C48" s="70"/>
      <c r="D48" s="70"/>
      <c r="E48" s="70"/>
      <c r="F48" s="70"/>
      <c r="G48" s="26"/>
      <c r="H48" s="26"/>
      <c r="I48" s="26"/>
      <c r="J48" s="26"/>
      <c r="K48" s="26"/>
    </row>
    <row r="49" spans="1:11" ht="25.5" hidden="1" x14ac:dyDescent="0.2">
      <c r="A49" s="77" t="s">
        <v>102</v>
      </c>
      <c r="B49" s="72"/>
      <c r="C49" s="72"/>
      <c r="D49" s="72"/>
      <c r="E49" s="72"/>
      <c r="F49" s="72"/>
      <c r="G49" s="26"/>
      <c r="H49" s="26"/>
      <c r="I49" s="26"/>
      <c r="J49" s="26"/>
      <c r="K49" s="26"/>
    </row>
    <row r="50" spans="1:11" ht="25.5" hidden="1" x14ac:dyDescent="0.2">
      <c r="A50" s="77" t="s">
        <v>103</v>
      </c>
      <c r="B50" s="72"/>
      <c r="C50" s="72"/>
      <c r="D50" s="72"/>
      <c r="E50" s="72"/>
      <c r="F50" s="72"/>
      <c r="G50" s="26"/>
      <c r="H50" s="26"/>
      <c r="I50" s="26"/>
      <c r="J50" s="26"/>
      <c r="K50" s="26"/>
    </row>
    <row r="51" spans="1:11" ht="38.25" hidden="1" x14ac:dyDescent="0.2">
      <c r="A51" s="77" t="s">
        <v>104</v>
      </c>
      <c r="B51" s="78"/>
      <c r="C51" s="78"/>
      <c r="D51" s="79"/>
      <c r="E51" s="80"/>
      <c r="F51" s="80"/>
      <c r="G51" s="26"/>
      <c r="H51" s="26"/>
      <c r="I51" s="26"/>
      <c r="J51" s="26"/>
      <c r="K51" s="26"/>
    </row>
    <row r="52" spans="1:11" hidden="1" x14ac:dyDescent="0.2">
      <c r="A52" s="81" t="s">
        <v>105</v>
      </c>
      <c r="B52" s="82"/>
      <c r="C52" s="82"/>
      <c r="D52" s="83"/>
      <c r="E52" s="84"/>
      <c r="F52" s="84" t="b">
        <v>1</v>
      </c>
      <c r="G52" s="26"/>
      <c r="H52" s="26"/>
      <c r="I52" s="26"/>
      <c r="J52" s="26"/>
      <c r="K52" s="26"/>
    </row>
    <row r="53" spans="1:11" hidden="1" x14ac:dyDescent="0.2">
      <c r="A53" s="85" t="s">
        <v>106</v>
      </c>
      <c r="B53" s="81"/>
      <c r="C53" s="81"/>
      <c r="D53" s="81"/>
      <c r="E53" s="84"/>
      <c r="F53" s="84" t="b">
        <v>0</v>
      </c>
      <c r="G53" s="26"/>
      <c r="H53" s="26"/>
      <c r="I53" s="26"/>
      <c r="J53" s="26"/>
      <c r="K53" s="26"/>
    </row>
    <row r="54" spans="1:11" hidden="1" x14ac:dyDescent="0.2">
      <c r="A54" s="86"/>
      <c r="B54" s="87">
        <f>COUNT(Travel!B12:B57)</f>
        <v>46</v>
      </c>
      <c r="C54" s="87"/>
      <c r="D54" s="87">
        <f>COUNTIF(Travel!D12:D57,"*")</f>
        <v>46</v>
      </c>
      <c r="E54" s="88"/>
      <c r="F54" s="88" t="b">
        <f>MIN(B54,D54)=MAX(B54,D54)</f>
        <v>1</v>
      </c>
      <c r="G54" s="26"/>
      <c r="H54" s="26"/>
      <c r="I54" s="26"/>
      <c r="J54" s="26"/>
      <c r="K54" s="26"/>
    </row>
    <row r="55" spans="1:11" hidden="1" x14ac:dyDescent="0.2">
      <c r="A55" s="86" t="s">
        <v>107</v>
      </c>
      <c r="B55" s="87">
        <f>COUNT(Travel!B62:B262)</f>
        <v>201</v>
      </c>
      <c r="C55" s="87"/>
      <c r="D55" s="87">
        <f>COUNTIF(Travel!D62:D262,"*")</f>
        <v>201</v>
      </c>
      <c r="E55" s="88"/>
      <c r="F55" s="88" t="b">
        <f>MIN(B55,D55)=MAX(B55,D55)</f>
        <v>1</v>
      </c>
    </row>
    <row r="56" spans="1:11" hidden="1" x14ac:dyDescent="0.2">
      <c r="A56" s="89"/>
      <c r="B56" s="87">
        <f>COUNT(Travel!#REF!)</f>
        <v>0</v>
      </c>
      <c r="C56" s="87"/>
      <c r="D56" s="87" t="e">
        <f>COUNTIF(Travel!#REF!,"*")</f>
        <v>#REF!</v>
      </c>
      <c r="E56" s="88"/>
      <c r="F56" s="88" t="e">
        <f>MIN(B56,D56)=MAX(B56,D56)</f>
        <v>#REF!</v>
      </c>
    </row>
    <row r="57" spans="1:11" hidden="1" x14ac:dyDescent="0.2">
      <c r="A57" s="90" t="s">
        <v>108</v>
      </c>
      <c r="B57" s="91">
        <f>COUNT(Hospitality!B11:B24)</f>
        <v>0</v>
      </c>
      <c r="C57" s="91"/>
      <c r="D57" s="91">
        <f>COUNTIF(Hospitality!D11:D24,"*")</f>
        <v>0</v>
      </c>
      <c r="E57" s="92"/>
      <c r="F57" s="92" t="b">
        <f>MIN(B57,D57)=MAX(B57,D57)</f>
        <v>1</v>
      </c>
    </row>
    <row r="58" spans="1:11" hidden="1" x14ac:dyDescent="0.2">
      <c r="A58" s="93" t="s">
        <v>109</v>
      </c>
      <c r="B58" s="88">
        <f>COUNT('All other expenses'!B11:B21)</f>
        <v>8</v>
      </c>
      <c r="C58" s="88"/>
      <c r="D58" s="88">
        <f>COUNTIF('All other expenses'!D11:D21,"*")</f>
        <v>8</v>
      </c>
      <c r="E58" s="88"/>
      <c r="F58" s="88" t="b">
        <f>MIN(B58,D58)=MAX(B58,D58)</f>
        <v>1</v>
      </c>
    </row>
    <row r="59" spans="1:11" hidden="1" x14ac:dyDescent="0.2">
      <c r="A59" s="90" t="s">
        <v>110</v>
      </c>
      <c r="B59" s="91">
        <f>COUNTIF('Gifts and benefits'!B11:B16,"*")</f>
        <v>3</v>
      </c>
      <c r="C59" s="91">
        <f>COUNTIF('Gifts and benefits'!C11:C16,"*")</f>
        <v>3</v>
      </c>
      <c r="D59" s="91"/>
      <c r="E59" s="91">
        <f>COUNTA('Gifts and benefits'!E11:E16)</f>
        <v>3</v>
      </c>
      <c r="F59" s="92"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B7:F7"/>
    <mergeCell ref="B8:F8"/>
    <mergeCell ref="A9:F9"/>
    <mergeCell ref="A1:F1"/>
    <mergeCell ref="B2:F2"/>
    <mergeCell ref="B3:F3"/>
    <mergeCell ref="B4:F4"/>
    <mergeCell ref="B5:F5"/>
    <mergeCell ref="B6:F6"/>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283467EA-49EF-435E-A515-130B7B71EFD1}">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C35C6547-D080-4D34-B2A1-0E4437C3251C}"/>
    <dataValidation allowBlank="1" showInputMessage="1" showErrorMessage="1" prompt="Headings on following tabs will pre populate with what you enter here" sqref="B2:F2" xr:uid="{3AEA7BA5-678A-4201-8A93-C036B5454247}"/>
    <dataValidation allowBlank="1" showInputMessage="1" showErrorMessage="1" prompt="Headings on following tabs will pre populate with what you enter here_x000a__x000a_Create a new workbook for a new Chief Executive" sqref="B3:F3" xr:uid="{D0534B31-318F-4FB0-B00B-737FB8CFA93D}"/>
    <dataValidation allowBlank="1" showInputMessage="1" showErrorMessage="1" prompt="Headings on following tabs will pre populate with what you enter here_x000a__x000a_Update if a shorter or different period is covered" sqref="B4:F5" xr:uid="{4167F980-5FC8-454F-93DF-D184D84F29F4}"/>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9DCE721F-CE2D-48B8-A8CE-07042929B262}"/>
  </dataValidations>
  <printOptions gridLines="1"/>
  <pageMargins left="0.70866141732283472" right="0.70866141732283472" top="0.74803149606299213" bottom="0.74803149606299213" header="0.31496062992125984" footer="0.31496062992125984"/>
  <pageSetup paperSize="9" scale="93"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42A42-19C9-4501-ACB0-FAD76BD1DFE7}">
  <sheetPr>
    <pageSetUpPr fitToPage="1"/>
  </sheetPr>
  <dimension ref="A1:M355"/>
  <sheetViews>
    <sheetView zoomScaleNormal="100" workbookViewId="0">
      <selection activeCell="B265" sqref="B265"/>
    </sheetView>
  </sheetViews>
  <sheetFormatPr defaultColWidth="0" defaultRowHeight="12.75" zeroHeight="1" x14ac:dyDescent="0.2"/>
  <cols>
    <col min="1" max="1" width="35.7109375" style="126" customWidth="1"/>
    <col min="2" max="2" width="14.28515625" style="3" customWidth="1"/>
    <col min="3" max="3" width="71.42578125" style="3" customWidth="1"/>
    <col min="4" max="4" width="50" style="3" customWidth="1"/>
    <col min="5" max="5" width="21.42578125" style="3" customWidth="1"/>
    <col min="6" max="6" width="37.5703125" style="3" customWidth="1"/>
    <col min="7" max="9" width="9.140625" style="3" hidden="1" customWidth="1"/>
    <col min="10" max="13" width="0" style="3" hidden="1" customWidth="1"/>
    <col min="14" max="16384" width="9.140625" style="3" hidden="1"/>
  </cols>
  <sheetData>
    <row r="1" spans="1:6" ht="26.25" customHeight="1" x14ac:dyDescent="0.2">
      <c r="A1" s="207" t="s">
        <v>111</v>
      </c>
      <c r="B1" s="207"/>
      <c r="C1" s="207"/>
      <c r="D1" s="207"/>
      <c r="E1" s="207"/>
      <c r="F1" s="26"/>
    </row>
    <row r="2" spans="1:6" ht="21" customHeight="1" x14ac:dyDescent="0.2">
      <c r="A2" s="94" t="s">
        <v>52</v>
      </c>
      <c r="B2" s="211" t="str">
        <f>'Summary and sign-off'!B2:F2</f>
        <v>Serious Fraud Office</v>
      </c>
      <c r="C2" s="211"/>
      <c r="D2" s="211"/>
      <c r="E2" s="211"/>
      <c r="F2" s="26"/>
    </row>
    <row r="3" spans="1:6" ht="21" customHeight="1" x14ac:dyDescent="0.2">
      <c r="A3" s="94" t="s">
        <v>112</v>
      </c>
      <c r="B3" s="211" t="str">
        <f>'Summary and sign-off'!B3:F3</f>
        <v>Julie Read</v>
      </c>
      <c r="C3" s="211"/>
      <c r="D3" s="211"/>
      <c r="E3" s="211"/>
      <c r="F3" s="26"/>
    </row>
    <row r="4" spans="1:6" ht="21" customHeight="1" x14ac:dyDescent="0.2">
      <c r="A4" s="94" t="s">
        <v>113</v>
      </c>
      <c r="B4" s="211">
        <f>'Summary and sign-off'!B4:F4</f>
        <v>43282</v>
      </c>
      <c r="C4" s="211"/>
      <c r="D4" s="211"/>
      <c r="E4" s="211"/>
      <c r="F4" s="26"/>
    </row>
    <row r="5" spans="1:6" ht="21" customHeight="1" x14ac:dyDescent="0.2">
      <c r="A5" s="94" t="s">
        <v>114</v>
      </c>
      <c r="B5" s="211">
        <f>'Summary and sign-off'!B5:F5</f>
        <v>43646</v>
      </c>
      <c r="C5" s="211"/>
      <c r="D5" s="211"/>
      <c r="E5" s="211"/>
      <c r="F5" s="26"/>
    </row>
    <row r="6" spans="1:6" ht="21" customHeight="1" x14ac:dyDescent="0.2">
      <c r="A6" s="94" t="s">
        <v>115</v>
      </c>
      <c r="B6" s="205" t="s">
        <v>82</v>
      </c>
      <c r="C6" s="205"/>
      <c r="D6" s="205"/>
      <c r="E6" s="205"/>
      <c r="F6" s="26"/>
    </row>
    <row r="7" spans="1:6" ht="21" customHeight="1" x14ac:dyDescent="0.2">
      <c r="A7" s="94" t="s">
        <v>58</v>
      </c>
      <c r="B7" s="205" t="s">
        <v>85</v>
      </c>
      <c r="C7" s="205"/>
      <c r="D7" s="205"/>
      <c r="E7" s="205"/>
      <c r="F7" s="26"/>
    </row>
    <row r="8" spans="1:6" ht="36" customHeight="1" x14ac:dyDescent="0.2">
      <c r="A8" s="213" t="s">
        <v>116</v>
      </c>
      <c r="B8" s="214"/>
      <c r="C8" s="214"/>
      <c r="D8" s="214"/>
      <c r="E8" s="214"/>
      <c r="F8" s="54"/>
    </row>
    <row r="9" spans="1:6" ht="36" customHeight="1" x14ac:dyDescent="0.2">
      <c r="A9" s="215" t="s">
        <v>117</v>
      </c>
      <c r="B9" s="216"/>
      <c r="C9" s="216"/>
      <c r="D9" s="216"/>
      <c r="E9" s="216"/>
      <c r="F9" s="54"/>
    </row>
    <row r="10" spans="1:6" ht="24.75" customHeight="1" x14ac:dyDescent="0.2">
      <c r="A10" s="217" t="s">
        <v>118</v>
      </c>
      <c r="B10" s="218"/>
      <c r="C10" s="217"/>
      <c r="D10" s="217"/>
      <c r="E10" s="217"/>
      <c r="F10" s="41"/>
    </row>
    <row r="11" spans="1:6" ht="27" customHeight="1" x14ac:dyDescent="0.2">
      <c r="A11" s="95" t="s">
        <v>119</v>
      </c>
      <c r="B11" s="96" t="s">
        <v>120</v>
      </c>
      <c r="C11" s="96" t="s">
        <v>121</v>
      </c>
      <c r="D11" s="96" t="s">
        <v>122</v>
      </c>
      <c r="E11" s="96" t="s">
        <v>123</v>
      </c>
      <c r="F11" s="97"/>
    </row>
    <row r="12" spans="1:6" s="100" customFormat="1" x14ac:dyDescent="0.2">
      <c r="A12" s="101" t="s">
        <v>124</v>
      </c>
      <c r="B12" s="102">
        <v>11720</v>
      </c>
      <c r="C12" s="103" t="s">
        <v>125</v>
      </c>
      <c r="D12" s="103" t="s">
        <v>126</v>
      </c>
      <c r="E12" s="103" t="s">
        <v>127</v>
      </c>
      <c r="F12" s="99"/>
    </row>
    <row r="13" spans="1:6" s="100" customFormat="1" x14ac:dyDescent="0.2">
      <c r="A13" s="101" t="s">
        <v>128</v>
      </c>
      <c r="B13" s="102">
        <v>1059.54</v>
      </c>
      <c r="C13" s="103" t="s">
        <v>129</v>
      </c>
      <c r="D13" s="103" t="s">
        <v>130</v>
      </c>
      <c r="E13" s="103" t="s">
        <v>131</v>
      </c>
      <c r="F13" s="99"/>
    </row>
    <row r="14" spans="1:6" s="100" customFormat="1" x14ac:dyDescent="0.2">
      <c r="A14" s="101">
        <v>43343</v>
      </c>
      <c r="B14" s="102">
        <v>19.77</v>
      </c>
      <c r="C14" s="103" t="s">
        <v>132</v>
      </c>
      <c r="D14" s="103" t="s">
        <v>133</v>
      </c>
      <c r="E14" s="103" t="s">
        <v>131</v>
      </c>
      <c r="F14" s="99"/>
    </row>
    <row r="15" spans="1:6" s="100" customFormat="1" x14ac:dyDescent="0.2">
      <c r="A15" s="101">
        <v>43343</v>
      </c>
      <c r="B15" s="102">
        <v>16.14</v>
      </c>
      <c r="C15" s="103" t="s">
        <v>134</v>
      </c>
      <c r="D15" s="103" t="s">
        <v>133</v>
      </c>
      <c r="E15" s="103" t="s">
        <v>131</v>
      </c>
      <c r="F15" s="99"/>
    </row>
    <row r="16" spans="1:6" s="100" customFormat="1" x14ac:dyDescent="0.2">
      <c r="A16" s="101">
        <v>43343</v>
      </c>
      <c r="B16" s="102">
        <v>22.963258785942489</v>
      </c>
      <c r="C16" s="103" t="s">
        <v>135</v>
      </c>
      <c r="D16" s="103" t="s">
        <v>136</v>
      </c>
      <c r="E16" s="103" t="s">
        <v>131</v>
      </c>
      <c r="F16" s="99"/>
    </row>
    <row r="17" spans="1:6" s="100" customFormat="1" x14ac:dyDescent="0.2">
      <c r="A17" s="101">
        <v>43344</v>
      </c>
      <c r="B17" s="102">
        <v>39.936102236421725</v>
      </c>
      <c r="C17" s="103" t="s">
        <v>129</v>
      </c>
      <c r="D17" s="103" t="s">
        <v>137</v>
      </c>
      <c r="E17" s="103" t="s">
        <v>131</v>
      </c>
      <c r="F17" s="99"/>
    </row>
    <row r="18" spans="1:6" s="100" customFormat="1" x14ac:dyDescent="0.2">
      <c r="A18" s="101">
        <v>43345</v>
      </c>
      <c r="B18" s="102">
        <v>22.963258785942489</v>
      </c>
      <c r="C18" s="103" t="s">
        <v>138</v>
      </c>
      <c r="D18" s="103" t="s">
        <v>136</v>
      </c>
      <c r="E18" s="103" t="s">
        <v>131</v>
      </c>
      <c r="F18" s="99"/>
    </row>
    <row r="19" spans="1:6" s="100" customFormat="1" x14ac:dyDescent="0.2">
      <c r="A19" s="101">
        <v>43345</v>
      </c>
      <c r="B19" s="102">
        <v>22.41</v>
      </c>
      <c r="C19" s="103" t="s">
        <v>139</v>
      </c>
      <c r="D19" s="103" t="s">
        <v>133</v>
      </c>
      <c r="E19" s="103" t="s">
        <v>131</v>
      </c>
      <c r="F19" s="99"/>
    </row>
    <row r="20" spans="1:6" s="100" customFormat="1" x14ac:dyDescent="0.2">
      <c r="A20" s="101">
        <v>43345</v>
      </c>
      <c r="B20" s="102">
        <v>34.71</v>
      </c>
      <c r="C20" s="103" t="s">
        <v>138</v>
      </c>
      <c r="D20" s="103" t="s">
        <v>140</v>
      </c>
      <c r="E20" s="103" t="s">
        <v>141</v>
      </c>
      <c r="F20" s="99"/>
    </row>
    <row r="21" spans="1:6" s="100" customFormat="1" x14ac:dyDescent="0.2">
      <c r="A21" s="101" t="s">
        <v>142</v>
      </c>
      <c r="B21" s="102">
        <v>568.3830447761195</v>
      </c>
      <c r="C21" s="103" t="s">
        <v>138</v>
      </c>
      <c r="D21" s="103" t="s">
        <v>143</v>
      </c>
      <c r="E21" s="103" t="s">
        <v>141</v>
      </c>
      <c r="F21" s="99"/>
    </row>
    <row r="22" spans="1:6" s="100" customFormat="1" x14ac:dyDescent="0.2">
      <c r="A22" s="101">
        <v>43347</v>
      </c>
      <c r="B22" s="102">
        <v>26.28</v>
      </c>
      <c r="C22" s="103" t="s">
        <v>138</v>
      </c>
      <c r="D22" s="103" t="s">
        <v>137</v>
      </c>
      <c r="E22" s="103" t="s">
        <v>141</v>
      </c>
      <c r="F22" s="99"/>
    </row>
    <row r="23" spans="1:6" s="100" customFormat="1" x14ac:dyDescent="0.2">
      <c r="A23" s="101">
        <v>43349</v>
      </c>
      <c r="B23" s="102">
        <v>25.05</v>
      </c>
      <c r="C23" s="103" t="s">
        <v>138</v>
      </c>
      <c r="D23" s="103" t="s">
        <v>137</v>
      </c>
      <c r="E23" s="103" t="s">
        <v>141</v>
      </c>
      <c r="F23" s="99"/>
    </row>
    <row r="24" spans="1:6" s="100" customFormat="1" x14ac:dyDescent="0.2">
      <c r="A24" s="101">
        <v>43350</v>
      </c>
      <c r="B24" s="102">
        <v>22.83</v>
      </c>
      <c r="C24" s="103" t="s">
        <v>138</v>
      </c>
      <c r="D24" s="103" t="s">
        <v>133</v>
      </c>
      <c r="E24" s="103" t="s">
        <v>141</v>
      </c>
      <c r="F24" s="99"/>
    </row>
    <row r="25" spans="1:6" s="100" customFormat="1" x14ac:dyDescent="0.2">
      <c r="A25" s="101">
        <v>43350</v>
      </c>
      <c r="B25" s="102">
        <v>12.82</v>
      </c>
      <c r="C25" s="103" t="s">
        <v>138</v>
      </c>
      <c r="D25" s="103" t="s">
        <v>133</v>
      </c>
      <c r="E25" s="103" t="s">
        <v>141</v>
      </c>
      <c r="F25" s="99"/>
    </row>
    <row r="26" spans="1:6" s="100" customFormat="1" x14ac:dyDescent="0.2">
      <c r="A26" s="101">
        <v>43350</v>
      </c>
      <c r="B26" s="102">
        <v>49.74</v>
      </c>
      <c r="C26" s="103" t="s">
        <v>138</v>
      </c>
      <c r="D26" s="103" t="s">
        <v>144</v>
      </c>
      <c r="E26" s="103" t="s">
        <v>131</v>
      </c>
      <c r="F26" s="99"/>
    </row>
    <row r="27" spans="1:6" s="100" customFormat="1" x14ac:dyDescent="0.2">
      <c r="A27" s="101">
        <v>43350</v>
      </c>
      <c r="B27" s="102">
        <v>17.940000000000001</v>
      </c>
      <c r="C27" s="103" t="s">
        <v>138</v>
      </c>
      <c r="D27" s="103" t="s">
        <v>133</v>
      </c>
      <c r="E27" s="103" t="s">
        <v>131</v>
      </c>
      <c r="F27" s="99"/>
    </row>
    <row r="28" spans="1:6" s="100" customFormat="1" x14ac:dyDescent="0.2">
      <c r="A28" s="101" t="s">
        <v>145</v>
      </c>
      <c r="B28" s="102">
        <v>346.62</v>
      </c>
      <c r="C28" s="103" t="s">
        <v>125</v>
      </c>
      <c r="D28" s="103" t="s">
        <v>146</v>
      </c>
      <c r="E28" s="103" t="s">
        <v>131</v>
      </c>
      <c r="F28" s="99"/>
    </row>
    <row r="29" spans="1:6" s="100" customFormat="1" x14ac:dyDescent="0.2">
      <c r="A29" s="101">
        <v>43350</v>
      </c>
      <c r="B29" s="102">
        <v>55.910543130990412</v>
      </c>
      <c r="C29" s="103" t="s">
        <v>138</v>
      </c>
      <c r="D29" s="103" t="s">
        <v>137</v>
      </c>
      <c r="E29" s="103" t="s">
        <v>131</v>
      </c>
      <c r="F29" s="99"/>
    </row>
    <row r="30" spans="1:6" s="100" customFormat="1" x14ac:dyDescent="0.2">
      <c r="A30" s="101">
        <v>43351</v>
      </c>
      <c r="B30" s="102">
        <v>89.7</v>
      </c>
      <c r="C30" s="103" t="s">
        <v>138</v>
      </c>
      <c r="D30" s="103" t="s">
        <v>147</v>
      </c>
      <c r="E30" s="103" t="s">
        <v>131</v>
      </c>
      <c r="F30" s="99"/>
    </row>
    <row r="31" spans="1:6" s="100" customFormat="1" x14ac:dyDescent="0.2">
      <c r="A31" s="101" t="s">
        <v>148</v>
      </c>
      <c r="B31" s="102">
        <v>1759.63</v>
      </c>
      <c r="C31" s="103" t="s">
        <v>149</v>
      </c>
      <c r="D31" s="103" t="s">
        <v>150</v>
      </c>
      <c r="E31" s="103" t="s">
        <v>151</v>
      </c>
      <c r="F31" s="99"/>
    </row>
    <row r="32" spans="1:6" s="100" customFormat="1" x14ac:dyDescent="0.2">
      <c r="A32" s="101">
        <v>43355</v>
      </c>
      <c r="B32" s="102">
        <v>75.040000000000006</v>
      </c>
      <c r="C32" s="103" t="s">
        <v>138</v>
      </c>
      <c r="D32" s="103" t="s">
        <v>137</v>
      </c>
      <c r="E32" s="103" t="s">
        <v>151</v>
      </c>
      <c r="F32" s="99"/>
    </row>
    <row r="33" spans="1:6" s="100" customFormat="1" x14ac:dyDescent="0.2">
      <c r="A33" s="101">
        <v>43356</v>
      </c>
      <c r="B33" s="102">
        <v>14.59</v>
      </c>
      <c r="C33" s="103" t="s">
        <v>138</v>
      </c>
      <c r="D33" s="103" t="s">
        <v>152</v>
      </c>
      <c r="E33" s="103" t="s">
        <v>151</v>
      </c>
      <c r="F33" s="99"/>
    </row>
    <row r="34" spans="1:6" s="100" customFormat="1" x14ac:dyDescent="0.2">
      <c r="A34" s="101" t="s">
        <v>153</v>
      </c>
      <c r="B34" s="102">
        <v>1571.94</v>
      </c>
      <c r="C34" s="103" t="s">
        <v>154</v>
      </c>
      <c r="D34" s="103" t="s">
        <v>126</v>
      </c>
      <c r="E34" s="104" t="s">
        <v>155</v>
      </c>
      <c r="F34" s="99"/>
    </row>
    <row r="35" spans="1:6" s="100" customFormat="1" x14ac:dyDescent="0.2">
      <c r="A35" s="101" t="s">
        <v>153</v>
      </c>
      <c r="B35" s="102">
        <v>8</v>
      </c>
      <c r="C35" s="103" t="s">
        <v>138</v>
      </c>
      <c r="D35" s="103" t="s">
        <v>156</v>
      </c>
      <c r="E35" s="104" t="s">
        <v>155</v>
      </c>
      <c r="F35" s="99"/>
    </row>
    <row r="36" spans="1:6" s="100" customFormat="1" x14ac:dyDescent="0.2">
      <c r="A36" s="101" t="s">
        <v>153</v>
      </c>
      <c r="B36" s="102">
        <v>95</v>
      </c>
      <c r="C36" s="103" t="s">
        <v>138</v>
      </c>
      <c r="D36" s="103" t="s">
        <v>157</v>
      </c>
      <c r="E36" s="104" t="s">
        <v>155</v>
      </c>
      <c r="F36" s="99"/>
    </row>
    <row r="37" spans="1:6" s="100" customFormat="1" x14ac:dyDescent="0.2">
      <c r="A37" s="101">
        <v>43402</v>
      </c>
      <c r="B37" s="102">
        <v>29.03</v>
      </c>
      <c r="C37" s="103" t="s">
        <v>138</v>
      </c>
      <c r="D37" s="103" t="s">
        <v>133</v>
      </c>
      <c r="E37" s="104" t="s">
        <v>155</v>
      </c>
      <c r="F37" s="99"/>
    </row>
    <row r="38" spans="1:6" s="100" customFormat="1" x14ac:dyDescent="0.2">
      <c r="A38" s="101" t="s">
        <v>153</v>
      </c>
      <c r="B38" s="102">
        <v>735.3</v>
      </c>
      <c r="C38" s="103" t="s">
        <v>138</v>
      </c>
      <c r="D38" s="103" t="s">
        <v>158</v>
      </c>
      <c r="E38" s="104" t="s">
        <v>155</v>
      </c>
      <c r="F38" s="99"/>
    </row>
    <row r="39" spans="1:6" s="100" customFormat="1" x14ac:dyDescent="0.2">
      <c r="A39" s="101">
        <v>43403</v>
      </c>
      <c r="B39" s="102">
        <v>24.29</v>
      </c>
      <c r="C39" s="103" t="s">
        <v>138</v>
      </c>
      <c r="D39" s="103" t="s">
        <v>133</v>
      </c>
      <c r="E39" s="104" t="s">
        <v>155</v>
      </c>
      <c r="F39" s="99"/>
    </row>
    <row r="40" spans="1:6" s="100" customFormat="1" x14ac:dyDescent="0.2">
      <c r="A40" s="101">
        <v>43404</v>
      </c>
      <c r="B40" s="102">
        <v>17.02</v>
      </c>
      <c r="C40" s="103" t="s">
        <v>138</v>
      </c>
      <c r="D40" s="103" t="s">
        <v>133</v>
      </c>
      <c r="E40" s="104" t="s">
        <v>155</v>
      </c>
      <c r="F40" s="99"/>
    </row>
    <row r="41" spans="1:6" s="100" customFormat="1" x14ac:dyDescent="0.2">
      <c r="A41" s="101">
        <v>43402</v>
      </c>
      <c r="B41" s="102">
        <v>40</v>
      </c>
      <c r="C41" s="103" t="s">
        <v>138</v>
      </c>
      <c r="D41" s="103" t="s">
        <v>159</v>
      </c>
      <c r="E41" s="104" t="s">
        <v>155</v>
      </c>
      <c r="F41" s="99"/>
    </row>
    <row r="42" spans="1:6" s="100" customFormat="1" x14ac:dyDescent="0.2">
      <c r="A42" s="101" t="s">
        <v>153</v>
      </c>
      <c r="B42" s="102">
        <v>59</v>
      </c>
      <c r="C42" s="103" t="s">
        <v>138</v>
      </c>
      <c r="D42" s="103" t="s">
        <v>160</v>
      </c>
      <c r="E42" s="104" t="s">
        <v>155</v>
      </c>
      <c r="F42" s="99"/>
    </row>
    <row r="43" spans="1:6" s="100" customFormat="1" ht="38.25" x14ac:dyDescent="0.2">
      <c r="A43" s="101" t="s">
        <v>161</v>
      </c>
      <c r="B43" s="102">
        <v>2044.1000000000004</v>
      </c>
      <c r="C43" s="103" t="s">
        <v>162</v>
      </c>
      <c r="D43" s="103" t="s">
        <v>163</v>
      </c>
      <c r="E43" s="104" t="s">
        <v>131</v>
      </c>
      <c r="F43" s="99"/>
    </row>
    <row r="44" spans="1:6" s="100" customFormat="1" ht="25.5" x14ac:dyDescent="0.2">
      <c r="A44" s="101" t="s">
        <v>164</v>
      </c>
      <c r="B44" s="102">
        <v>1307</v>
      </c>
      <c r="C44" s="103" t="s">
        <v>138</v>
      </c>
      <c r="D44" s="103" t="s">
        <v>165</v>
      </c>
      <c r="E44" s="104" t="s">
        <v>131</v>
      </c>
      <c r="F44" s="99"/>
    </row>
    <row r="45" spans="1:6" s="100" customFormat="1" x14ac:dyDescent="0.2">
      <c r="A45" s="101">
        <v>43440</v>
      </c>
      <c r="B45" s="102">
        <v>47.8</v>
      </c>
      <c r="C45" s="103" t="s">
        <v>138</v>
      </c>
      <c r="D45" s="103" t="s">
        <v>166</v>
      </c>
      <c r="E45" s="104" t="s">
        <v>131</v>
      </c>
      <c r="F45" s="99"/>
    </row>
    <row r="46" spans="1:6" s="100" customFormat="1" x14ac:dyDescent="0.2">
      <c r="A46" s="101">
        <v>43440</v>
      </c>
      <c r="B46" s="102">
        <v>28.29</v>
      </c>
      <c r="C46" s="103" t="s">
        <v>138</v>
      </c>
      <c r="D46" s="103" t="s">
        <v>167</v>
      </c>
      <c r="E46" s="104" t="s">
        <v>131</v>
      </c>
      <c r="F46" s="99"/>
    </row>
    <row r="47" spans="1:6" s="100" customFormat="1" x14ac:dyDescent="0.2">
      <c r="A47" s="101">
        <v>43443</v>
      </c>
      <c r="B47" s="102">
        <v>39.42</v>
      </c>
      <c r="C47" s="103" t="s">
        <v>138</v>
      </c>
      <c r="D47" s="103" t="s">
        <v>168</v>
      </c>
      <c r="E47" s="104" t="s">
        <v>169</v>
      </c>
      <c r="F47" s="99"/>
    </row>
    <row r="48" spans="1:6" s="100" customFormat="1" x14ac:dyDescent="0.2">
      <c r="A48" s="101">
        <v>43443</v>
      </c>
      <c r="B48" s="102">
        <v>235.63</v>
      </c>
      <c r="C48" s="103" t="s">
        <v>138</v>
      </c>
      <c r="D48" s="103" t="s">
        <v>170</v>
      </c>
      <c r="E48" s="104" t="s">
        <v>169</v>
      </c>
      <c r="F48" s="99"/>
    </row>
    <row r="49" spans="1:6" s="106" customFormat="1" x14ac:dyDescent="0.2">
      <c r="A49" s="101" t="s">
        <v>171</v>
      </c>
      <c r="B49" s="102">
        <v>64.64</v>
      </c>
      <c r="C49" s="103" t="s">
        <v>138</v>
      </c>
      <c r="D49" s="103" t="s">
        <v>172</v>
      </c>
      <c r="E49" s="104" t="s">
        <v>169</v>
      </c>
      <c r="F49" s="105"/>
    </row>
    <row r="50" spans="1:6" s="100" customFormat="1" x14ac:dyDescent="0.2">
      <c r="A50" s="101">
        <v>43444</v>
      </c>
      <c r="B50" s="102">
        <v>11.66</v>
      </c>
      <c r="C50" s="103" t="s">
        <v>138</v>
      </c>
      <c r="D50" s="103" t="s">
        <v>136</v>
      </c>
      <c r="E50" s="104" t="s">
        <v>169</v>
      </c>
      <c r="F50" s="99"/>
    </row>
    <row r="51" spans="1:6" s="100" customFormat="1" x14ac:dyDescent="0.2">
      <c r="A51" s="101">
        <v>43445</v>
      </c>
      <c r="B51" s="102">
        <v>17.43</v>
      </c>
      <c r="C51" s="103" t="s">
        <v>138</v>
      </c>
      <c r="D51" s="103" t="s">
        <v>136</v>
      </c>
      <c r="E51" s="104" t="s">
        <v>169</v>
      </c>
      <c r="F51" s="99"/>
    </row>
    <row r="52" spans="1:6" s="100" customFormat="1" x14ac:dyDescent="0.2">
      <c r="A52" s="101">
        <v>43447</v>
      </c>
      <c r="B52" s="102">
        <v>64.83</v>
      </c>
      <c r="C52" s="103" t="s">
        <v>138</v>
      </c>
      <c r="D52" s="103" t="s">
        <v>137</v>
      </c>
      <c r="E52" s="104" t="s">
        <v>169</v>
      </c>
      <c r="F52" s="99"/>
    </row>
    <row r="53" spans="1:6" s="100" customFormat="1" x14ac:dyDescent="0.2">
      <c r="A53" s="101">
        <v>43444</v>
      </c>
      <c r="B53" s="102">
        <v>11.66</v>
      </c>
      <c r="C53" s="103" t="s">
        <v>138</v>
      </c>
      <c r="D53" s="103" t="s">
        <v>137</v>
      </c>
      <c r="E53" s="104" t="s">
        <v>169</v>
      </c>
      <c r="F53" s="99"/>
    </row>
    <row r="54" spans="1:6" s="100" customFormat="1" x14ac:dyDescent="0.2">
      <c r="A54" s="101">
        <v>43447</v>
      </c>
      <c r="B54" s="102">
        <v>84</v>
      </c>
      <c r="C54" s="103" t="s">
        <v>138</v>
      </c>
      <c r="D54" s="103" t="s">
        <v>173</v>
      </c>
      <c r="E54" s="104" t="s">
        <v>169</v>
      </c>
      <c r="F54" s="99"/>
    </row>
    <row r="55" spans="1:6" s="100" customFormat="1" ht="25.5" x14ac:dyDescent="0.2">
      <c r="A55" s="107">
        <v>43606</v>
      </c>
      <c r="B55" s="102">
        <v>69.03</v>
      </c>
      <c r="C55" s="103" t="s">
        <v>174</v>
      </c>
      <c r="D55" s="103" t="s">
        <v>175</v>
      </c>
      <c r="E55" s="104" t="s">
        <v>176</v>
      </c>
      <c r="F55" s="99"/>
    </row>
    <row r="56" spans="1:6" s="100" customFormat="1" x14ac:dyDescent="0.2">
      <c r="A56" s="107">
        <v>43606</v>
      </c>
      <c r="B56" s="102">
        <v>63.32</v>
      </c>
      <c r="C56" s="103" t="s">
        <v>138</v>
      </c>
      <c r="D56" s="103" t="s">
        <v>137</v>
      </c>
      <c r="E56" s="104" t="s">
        <v>176</v>
      </c>
      <c r="F56" s="99"/>
    </row>
    <row r="57" spans="1:6" s="100" customFormat="1" x14ac:dyDescent="0.2">
      <c r="A57" s="107">
        <v>43608</v>
      </c>
      <c r="B57" s="102">
        <v>62.47</v>
      </c>
      <c r="C57" s="103" t="s">
        <v>138</v>
      </c>
      <c r="D57" s="103" t="s">
        <v>137</v>
      </c>
      <c r="E57" s="104" t="s">
        <v>176</v>
      </c>
      <c r="F57" s="99"/>
    </row>
    <row r="58" spans="1:6" ht="19.5" customHeight="1" x14ac:dyDescent="0.2">
      <c r="A58" s="108" t="s">
        <v>177</v>
      </c>
      <c r="B58" s="109">
        <f>SUM(B12:B57)</f>
        <v>22753.826207715421</v>
      </c>
      <c r="C58" s="110" t="str">
        <f>IF(SUBTOTAL(3,B12:B57)=SUBTOTAL(103,B12:B57),'Summary and sign-off'!$A$47,'Summary and sign-off'!$A$48)</f>
        <v>Check - there are no hidden rows with data</v>
      </c>
      <c r="D58" s="212" t="str">
        <f>IF('Summary and sign-off'!F54='Summary and sign-off'!F53,'Summary and sign-off'!A50,'Summary and sign-off'!A49)</f>
        <v>Check - each entry provides sufficient information</v>
      </c>
      <c r="E58" s="212"/>
      <c r="F58" s="26"/>
    </row>
    <row r="59" spans="1:6" ht="10.5" customHeight="1" x14ac:dyDescent="0.2">
      <c r="A59" s="111"/>
      <c r="B59" s="54"/>
      <c r="C59" s="53"/>
      <c r="D59" s="53"/>
      <c r="E59" s="53"/>
      <c r="F59" s="53"/>
    </row>
    <row r="60" spans="1:6" ht="24.75" customHeight="1" x14ac:dyDescent="0.2">
      <c r="A60" s="217" t="s">
        <v>178</v>
      </c>
      <c r="B60" s="217"/>
      <c r="C60" s="217"/>
      <c r="D60" s="217"/>
      <c r="E60" s="217"/>
      <c r="F60" s="41"/>
    </row>
    <row r="61" spans="1:6" ht="27" customHeight="1" x14ac:dyDescent="0.2">
      <c r="A61" s="95" t="s">
        <v>119</v>
      </c>
      <c r="B61" s="96" t="s">
        <v>64</v>
      </c>
      <c r="C61" s="96" t="s">
        <v>179</v>
      </c>
      <c r="D61" s="96" t="s">
        <v>122</v>
      </c>
      <c r="E61" s="96" t="s">
        <v>123</v>
      </c>
      <c r="F61" s="97"/>
    </row>
    <row r="62" spans="1:6" s="100" customFormat="1" ht="25.5" x14ac:dyDescent="0.2">
      <c r="A62" s="101" t="s">
        <v>180</v>
      </c>
      <c r="B62" s="112">
        <v>532.91</v>
      </c>
      <c r="C62" s="103" t="s">
        <v>181</v>
      </c>
      <c r="D62" s="103" t="s">
        <v>126</v>
      </c>
      <c r="E62" s="104" t="s">
        <v>182</v>
      </c>
      <c r="F62" s="99"/>
    </row>
    <row r="63" spans="1:6" s="100" customFormat="1" x14ac:dyDescent="0.2">
      <c r="A63" s="101" t="s">
        <v>180</v>
      </c>
      <c r="B63" s="112">
        <v>16</v>
      </c>
      <c r="C63" s="103" t="s">
        <v>138</v>
      </c>
      <c r="D63" s="103" t="s">
        <v>183</v>
      </c>
      <c r="E63" s="104" t="s">
        <v>182</v>
      </c>
      <c r="F63" s="99"/>
    </row>
    <row r="64" spans="1:6" s="100" customFormat="1" x14ac:dyDescent="0.2">
      <c r="A64" s="101" t="s">
        <v>180</v>
      </c>
      <c r="B64" s="112">
        <v>83</v>
      </c>
      <c r="C64" s="103" t="s">
        <v>138</v>
      </c>
      <c r="D64" s="103" t="s">
        <v>157</v>
      </c>
      <c r="E64" s="104" t="s">
        <v>182</v>
      </c>
      <c r="F64" s="99"/>
    </row>
    <row r="65" spans="1:6" s="100" customFormat="1" x14ac:dyDescent="0.2">
      <c r="A65" s="101" t="s">
        <v>180</v>
      </c>
      <c r="B65" s="112">
        <v>85</v>
      </c>
      <c r="C65" s="103" t="s">
        <v>138</v>
      </c>
      <c r="D65" s="103" t="s">
        <v>184</v>
      </c>
      <c r="E65" s="104" t="s">
        <v>182</v>
      </c>
      <c r="F65" s="99"/>
    </row>
    <row r="66" spans="1:6" s="100" customFormat="1" x14ac:dyDescent="0.2">
      <c r="A66" s="101" t="s">
        <v>180</v>
      </c>
      <c r="B66" s="112">
        <v>200</v>
      </c>
      <c r="C66" s="103" t="s">
        <v>138</v>
      </c>
      <c r="D66" s="103" t="s">
        <v>146</v>
      </c>
      <c r="E66" s="104" t="s">
        <v>182</v>
      </c>
      <c r="F66" s="99"/>
    </row>
    <row r="67" spans="1:6" s="100" customFormat="1" x14ac:dyDescent="0.2">
      <c r="A67" s="101" t="s">
        <v>180</v>
      </c>
      <c r="B67" s="112">
        <v>45</v>
      </c>
      <c r="C67" s="103" t="s">
        <v>138</v>
      </c>
      <c r="D67" s="103" t="s">
        <v>137</v>
      </c>
      <c r="E67" s="104" t="s">
        <v>182</v>
      </c>
      <c r="F67" s="99"/>
    </row>
    <row r="68" spans="1:6" s="100" customFormat="1" x14ac:dyDescent="0.2">
      <c r="A68" s="101" t="s">
        <v>180</v>
      </c>
      <c r="B68" s="112">
        <v>56.79</v>
      </c>
      <c r="C68" s="103" t="s">
        <v>138</v>
      </c>
      <c r="D68" s="103" t="s">
        <v>185</v>
      </c>
      <c r="E68" s="104" t="s">
        <v>182</v>
      </c>
      <c r="F68" s="99"/>
    </row>
    <row r="69" spans="1:6" s="100" customFormat="1" ht="15" customHeight="1" x14ac:dyDescent="0.2">
      <c r="A69" s="101" t="s">
        <v>186</v>
      </c>
      <c r="B69" s="112">
        <v>557.91099999999994</v>
      </c>
      <c r="C69" s="103" t="s">
        <v>187</v>
      </c>
      <c r="D69" s="103" t="s">
        <v>126</v>
      </c>
      <c r="E69" s="104" t="s">
        <v>182</v>
      </c>
      <c r="F69" s="99"/>
    </row>
    <row r="70" spans="1:6" s="100" customFormat="1" ht="15" customHeight="1" x14ac:dyDescent="0.2">
      <c r="A70" s="101">
        <v>43289</v>
      </c>
      <c r="B70" s="112">
        <v>35</v>
      </c>
      <c r="C70" s="103" t="s">
        <v>138</v>
      </c>
      <c r="D70" s="103" t="s">
        <v>188</v>
      </c>
      <c r="E70" s="104" t="s">
        <v>182</v>
      </c>
      <c r="F70" s="99"/>
    </row>
    <row r="71" spans="1:6" s="100" customFormat="1" ht="15" customHeight="1" x14ac:dyDescent="0.2">
      <c r="A71" s="101" t="s">
        <v>189</v>
      </c>
      <c r="B71" s="112">
        <v>1120.5</v>
      </c>
      <c r="C71" s="103" t="s">
        <v>138</v>
      </c>
      <c r="D71" s="103" t="s">
        <v>190</v>
      </c>
      <c r="E71" s="104" t="s">
        <v>182</v>
      </c>
      <c r="F71" s="99"/>
    </row>
    <row r="72" spans="1:6" s="100" customFormat="1" ht="15" customHeight="1" x14ac:dyDescent="0.2">
      <c r="A72" s="101" t="s">
        <v>189</v>
      </c>
      <c r="B72" s="112">
        <v>226.95</v>
      </c>
      <c r="C72" s="103" t="s">
        <v>138</v>
      </c>
      <c r="D72" s="103" t="s">
        <v>191</v>
      </c>
      <c r="E72" s="104" t="s">
        <v>182</v>
      </c>
      <c r="F72" s="99"/>
    </row>
    <row r="73" spans="1:6" s="100" customFormat="1" ht="15" customHeight="1" x14ac:dyDescent="0.2">
      <c r="A73" s="101">
        <v>43291</v>
      </c>
      <c r="B73" s="112">
        <v>17.5</v>
      </c>
      <c r="C73" s="103" t="s">
        <v>138</v>
      </c>
      <c r="D73" s="103" t="s">
        <v>136</v>
      </c>
      <c r="E73" s="104" t="s">
        <v>182</v>
      </c>
      <c r="F73" s="99"/>
    </row>
    <row r="74" spans="1:6" s="100" customFormat="1" ht="15" customHeight="1" x14ac:dyDescent="0.2">
      <c r="A74" s="101">
        <v>43293</v>
      </c>
      <c r="B74" s="112">
        <v>17</v>
      </c>
      <c r="C74" s="103" t="s">
        <v>138</v>
      </c>
      <c r="D74" s="103" t="s">
        <v>136</v>
      </c>
      <c r="E74" s="104" t="s">
        <v>182</v>
      </c>
      <c r="F74" s="99"/>
    </row>
    <row r="75" spans="1:6" s="100" customFormat="1" ht="15" customHeight="1" x14ac:dyDescent="0.2">
      <c r="A75" s="101">
        <v>43293</v>
      </c>
      <c r="B75" s="112">
        <v>14.9</v>
      </c>
      <c r="C75" s="103" t="s">
        <v>138</v>
      </c>
      <c r="D75" s="103" t="s">
        <v>137</v>
      </c>
      <c r="E75" s="104" t="s">
        <v>182</v>
      </c>
      <c r="F75" s="99"/>
    </row>
    <row r="76" spans="1:6" s="100" customFormat="1" ht="15" customHeight="1" x14ac:dyDescent="0.2">
      <c r="A76" s="101">
        <v>43294</v>
      </c>
      <c r="B76" s="112">
        <v>42</v>
      </c>
      <c r="C76" s="103" t="s">
        <v>138</v>
      </c>
      <c r="D76" s="103" t="s">
        <v>192</v>
      </c>
      <c r="E76" s="104" t="s">
        <v>182</v>
      </c>
      <c r="F76" s="99"/>
    </row>
    <row r="77" spans="1:6" s="100" customFormat="1" ht="15" customHeight="1" x14ac:dyDescent="0.2">
      <c r="A77" s="101">
        <v>43294</v>
      </c>
      <c r="B77" s="112">
        <v>70.2</v>
      </c>
      <c r="C77" s="103" t="s">
        <v>138</v>
      </c>
      <c r="D77" s="103" t="s">
        <v>193</v>
      </c>
      <c r="E77" s="104" t="s">
        <v>182</v>
      </c>
      <c r="F77" s="99"/>
    </row>
    <row r="78" spans="1:6" s="100" customFormat="1" ht="38.25" x14ac:dyDescent="0.2">
      <c r="A78" s="101" t="s">
        <v>194</v>
      </c>
      <c r="B78" s="112">
        <v>622.91</v>
      </c>
      <c r="C78" s="103" t="s">
        <v>195</v>
      </c>
      <c r="D78" s="103" t="s">
        <v>126</v>
      </c>
      <c r="E78" s="104" t="s">
        <v>182</v>
      </c>
      <c r="F78" s="99"/>
    </row>
    <row r="79" spans="1:6" s="100" customFormat="1" x14ac:dyDescent="0.2">
      <c r="A79" s="101" t="s">
        <v>194</v>
      </c>
      <c r="B79" s="112">
        <v>85</v>
      </c>
      <c r="C79" s="103" t="s">
        <v>138</v>
      </c>
      <c r="D79" s="103" t="s">
        <v>184</v>
      </c>
      <c r="E79" s="104" t="s">
        <v>182</v>
      </c>
      <c r="F79" s="99"/>
    </row>
    <row r="80" spans="1:6" s="100" customFormat="1" x14ac:dyDescent="0.2">
      <c r="A80" s="101" t="s">
        <v>194</v>
      </c>
      <c r="B80" s="112">
        <v>224.84</v>
      </c>
      <c r="C80" s="103" t="s">
        <v>138</v>
      </c>
      <c r="D80" s="103" t="s">
        <v>196</v>
      </c>
      <c r="E80" s="104" t="s">
        <v>182</v>
      </c>
      <c r="F80" s="99"/>
    </row>
    <row r="81" spans="1:6" s="100" customFormat="1" x14ac:dyDescent="0.2">
      <c r="A81" s="101" t="s">
        <v>194</v>
      </c>
      <c r="B81" s="112">
        <v>96</v>
      </c>
      <c r="C81" s="103" t="s">
        <v>138</v>
      </c>
      <c r="D81" s="103" t="s">
        <v>157</v>
      </c>
      <c r="E81" s="104" t="s">
        <v>182</v>
      </c>
      <c r="F81" s="99"/>
    </row>
    <row r="82" spans="1:6" s="100" customFormat="1" x14ac:dyDescent="0.2">
      <c r="A82" s="101" t="s">
        <v>194</v>
      </c>
      <c r="B82" s="112">
        <v>56.79</v>
      </c>
      <c r="C82" s="103" t="s">
        <v>138</v>
      </c>
      <c r="D82" s="103" t="s">
        <v>185</v>
      </c>
      <c r="E82" s="104" t="s">
        <v>182</v>
      </c>
      <c r="F82" s="99"/>
    </row>
    <row r="83" spans="1:6" s="100" customFormat="1" x14ac:dyDescent="0.2">
      <c r="A83" s="101">
        <v>43315</v>
      </c>
      <c r="B83" s="112">
        <v>617.91</v>
      </c>
      <c r="C83" s="103" t="s">
        <v>197</v>
      </c>
      <c r="D83" s="103" t="s">
        <v>126</v>
      </c>
      <c r="E83" s="104" t="s">
        <v>182</v>
      </c>
      <c r="F83" s="99"/>
    </row>
    <row r="84" spans="1:6" s="100" customFormat="1" x14ac:dyDescent="0.2">
      <c r="A84" s="101">
        <v>43315</v>
      </c>
      <c r="B84" s="112">
        <v>53</v>
      </c>
      <c r="C84" s="103" t="s">
        <v>138</v>
      </c>
      <c r="D84" s="103" t="s">
        <v>157</v>
      </c>
      <c r="E84" s="104" t="s">
        <v>182</v>
      </c>
      <c r="F84" s="99"/>
    </row>
    <row r="85" spans="1:6" s="100" customFormat="1" x14ac:dyDescent="0.2">
      <c r="A85" s="101">
        <v>43315</v>
      </c>
      <c r="B85" s="112">
        <v>85</v>
      </c>
      <c r="C85" s="103" t="s">
        <v>138</v>
      </c>
      <c r="D85" s="103" t="s">
        <v>184</v>
      </c>
      <c r="E85" s="104" t="s">
        <v>182</v>
      </c>
      <c r="F85" s="99"/>
    </row>
    <row r="86" spans="1:6" s="100" customFormat="1" ht="38.25" x14ac:dyDescent="0.2">
      <c r="A86" s="101" t="s">
        <v>198</v>
      </c>
      <c r="B86" s="112">
        <v>515.9</v>
      </c>
      <c r="C86" s="103" t="s">
        <v>199</v>
      </c>
      <c r="D86" s="103" t="s">
        <v>126</v>
      </c>
      <c r="E86" s="104" t="s">
        <v>182</v>
      </c>
      <c r="F86" s="99"/>
    </row>
    <row r="87" spans="1:6" s="100" customFormat="1" x14ac:dyDescent="0.2">
      <c r="A87" s="101" t="s">
        <v>198</v>
      </c>
      <c r="B87" s="112">
        <v>8</v>
      </c>
      <c r="C87" s="103" t="s">
        <v>138</v>
      </c>
      <c r="D87" s="103" t="s">
        <v>183</v>
      </c>
      <c r="E87" s="104" t="s">
        <v>182</v>
      </c>
      <c r="F87" s="99"/>
    </row>
    <row r="88" spans="1:6" s="100" customFormat="1" x14ac:dyDescent="0.2">
      <c r="A88" s="101" t="s">
        <v>198</v>
      </c>
      <c r="B88" s="112">
        <v>82</v>
      </c>
      <c r="C88" s="103" t="s">
        <v>138</v>
      </c>
      <c r="D88" s="103" t="s">
        <v>157</v>
      </c>
      <c r="E88" s="104" t="s">
        <v>182</v>
      </c>
      <c r="F88" s="99"/>
    </row>
    <row r="89" spans="1:6" s="100" customFormat="1" x14ac:dyDescent="0.2">
      <c r="A89" s="101" t="s">
        <v>198</v>
      </c>
      <c r="B89" s="112">
        <v>86.1</v>
      </c>
      <c r="C89" s="103" t="s">
        <v>138</v>
      </c>
      <c r="D89" s="103" t="s">
        <v>184</v>
      </c>
      <c r="E89" s="104" t="s">
        <v>182</v>
      </c>
      <c r="F89" s="99"/>
    </row>
    <row r="90" spans="1:6" s="100" customFormat="1" x14ac:dyDescent="0.2">
      <c r="A90" s="101" t="s">
        <v>198</v>
      </c>
      <c r="B90" s="112">
        <v>199</v>
      </c>
      <c r="C90" s="103" t="s">
        <v>138</v>
      </c>
      <c r="D90" s="103" t="s">
        <v>200</v>
      </c>
      <c r="E90" s="104" t="s">
        <v>182</v>
      </c>
      <c r="F90" s="99"/>
    </row>
    <row r="91" spans="1:6" s="100" customFormat="1" x14ac:dyDescent="0.2">
      <c r="A91" s="101">
        <v>43325</v>
      </c>
      <c r="B91" s="112">
        <v>400.9</v>
      </c>
      <c r="C91" s="103" t="s">
        <v>201</v>
      </c>
      <c r="D91" s="103" t="s">
        <v>126</v>
      </c>
      <c r="E91" s="104" t="s">
        <v>182</v>
      </c>
      <c r="F91" s="99"/>
    </row>
    <row r="92" spans="1:6" s="100" customFormat="1" x14ac:dyDescent="0.2">
      <c r="A92" s="101">
        <v>43325</v>
      </c>
      <c r="B92" s="112">
        <v>83.6</v>
      </c>
      <c r="C92" s="103" t="s">
        <v>138</v>
      </c>
      <c r="D92" s="103" t="s">
        <v>184</v>
      </c>
      <c r="E92" s="104" t="s">
        <v>182</v>
      </c>
      <c r="F92" s="99"/>
    </row>
    <row r="93" spans="1:6" s="100" customFormat="1" x14ac:dyDescent="0.2">
      <c r="A93" s="101">
        <v>43325</v>
      </c>
      <c r="B93" s="112">
        <v>53</v>
      </c>
      <c r="C93" s="103" t="s">
        <v>138</v>
      </c>
      <c r="D93" s="103" t="s">
        <v>157</v>
      </c>
      <c r="E93" s="104" t="s">
        <v>182</v>
      </c>
      <c r="F93" s="99"/>
    </row>
    <row r="94" spans="1:6" s="100" customFormat="1" ht="38.25" x14ac:dyDescent="0.2">
      <c r="A94" s="101" t="s">
        <v>202</v>
      </c>
      <c r="B94" s="112">
        <v>440.91</v>
      </c>
      <c r="C94" s="103" t="s">
        <v>203</v>
      </c>
      <c r="D94" s="103" t="s">
        <v>126</v>
      </c>
      <c r="E94" s="104" t="s">
        <v>182</v>
      </c>
      <c r="F94" s="99"/>
    </row>
    <row r="95" spans="1:6" s="100" customFormat="1" x14ac:dyDescent="0.2">
      <c r="A95" s="101" t="s">
        <v>202</v>
      </c>
      <c r="B95" s="112">
        <v>100</v>
      </c>
      <c r="C95" s="103" t="s">
        <v>138</v>
      </c>
      <c r="D95" s="103" t="s">
        <v>184</v>
      </c>
      <c r="E95" s="104" t="s">
        <v>182</v>
      </c>
      <c r="F95" s="99"/>
    </row>
    <row r="96" spans="1:6" s="100" customFormat="1" x14ac:dyDescent="0.2">
      <c r="A96" s="101" t="s">
        <v>202</v>
      </c>
      <c r="B96" s="112">
        <v>597</v>
      </c>
      <c r="C96" s="103" t="s">
        <v>138</v>
      </c>
      <c r="D96" s="103" t="s">
        <v>157</v>
      </c>
      <c r="E96" s="104" t="s">
        <v>182</v>
      </c>
      <c r="F96" s="99"/>
    </row>
    <row r="97" spans="1:6" s="100" customFormat="1" x14ac:dyDescent="0.2">
      <c r="A97" s="101">
        <v>43360</v>
      </c>
      <c r="B97" s="112">
        <v>230.91</v>
      </c>
      <c r="C97" s="103" t="s">
        <v>201</v>
      </c>
      <c r="D97" s="103" t="s">
        <v>126</v>
      </c>
      <c r="E97" s="104" t="s">
        <v>182</v>
      </c>
      <c r="F97" s="99"/>
    </row>
    <row r="98" spans="1:6" s="100" customFormat="1" x14ac:dyDescent="0.2">
      <c r="A98" s="101">
        <v>43360</v>
      </c>
      <c r="B98" s="112">
        <v>8</v>
      </c>
      <c r="C98" s="103" t="s">
        <v>138</v>
      </c>
      <c r="D98" s="103" t="s">
        <v>183</v>
      </c>
      <c r="E98" s="104" t="s">
        <v>182</v>
      </c>
      <c r="F98" s="99"/>
    </row>
    <row r="99" spans="1:6" s="100" customFormat="1" x14ac:dyDescent="0.2">
      <c r="A99" s="101">
        <v>43360</v>
      </c>
      <c r="B99" s="112">
        <v>53</v>
      </c>
      <c r="C99" s="103" t="s">
        <v>138</v>
      </c>
      <c r="D99" s="103" t="s">
        <v>157</v>
      </c>
      <c r="E99" s="104" t="s">
        <v>182</v>
      </c>
      <c r="F99" s="99"/>
    </row>
    <row r="100" spans="1:6" s="100" customFormat="1" x14ac:dyDescent="0.2">
      <c r="A100" s="101">
        <v>43360</v>
      </c>
      <c r="B100" s="112">
        <v>85</v>
      </c>
      <c r="C100" s="103" t="s">
        <v>138</v>
      </c>
      <c r="D100" s="103" t="s">
        <v>184</v>
      </c>
      <c r="E100" s="104" t="s">
        <v>182</v>
      </c>
      <c r="F100" s="99"/>
    </row>
    <row r="101" spans="1:6" s="100" customFormat="1" x14ac:dyDescent="0.2">
      <c r="A101" s="101">
        <v>43360</v>
      </c>
      <c r="B101" s="112">
        <v>59</v>
      </c>
      <c r="C101" s="103" t="s">
        <v>138</v>
      </c>
      <c r="D101" s="103" t="s">
        <v>160</v>
      </c>
      <c r="E101" s="104" t="s">
        <v>182</v>
      </c>
      <c r="F101" s="99"/>
    </row>
    <row r="102" spans="1:6" s="100" customFormat="1" x14ac:dyDescent="0.2">
      <c r="A102" s="101" t="s">
        <v>204</v>
      </c>
      <c r="B102" s="112">
        <v>548.91</v>
      </c>
      <c r="C102" s="103" t="s">
        <v>205</v>
      </c>
      <c r="D102" s="103" t="s">
        <v>126</v>
      </c>
      <c r="E102" s="104" t="s">
        <v>182</v>
      </c>
      <c r="F102" s="99"/>
    </row>
    <row r="103" spans="1:6" s="100" customFormat="1" x14ac:dyDescent="0.2">
      <c r="A103" s="101" t="s">
        <v>204</v>
      </c>
      <c r="B103" s="112">
        <v>96</v>
      </c>
      <c r="C103" s="103" t="s">
        <v>138</v>
      </c>
      <c r="D103" s="103" t="s">
        <v>157</v>
      </c>
      <c r="E103" s="104" t="s">
        <v>182</v>
      </c>
      <c r="F103" s="99"/>
    </row>
    <row r="104" spans="1:6" s="100" customFormat="1" x14ac:dyDescent="0.2">
      <c r="A104" s="101" t="s">
        <v>204</v>
      </c>
      <c r="B104" s="112">
        <v>237.6</v>
      </c>
      <c r="C104" s="103" t="s">
        <v>138</v>
      </c>
      <c r="D104" s="103" t="s">
        <v>206</v>
      </c>
      <c r="E104" s="104" t="s">
        <v>182</v>
      </c>
      <c r="F104" s="99"/>
    </row>
    <row r="105" spans="1:6" s="100" customFormat="1" x14ac:dyDescent="0.2">
      <c r="A105" s="101">
        <v>43370</v>
      </c>
      <c r="B105" s="112">
        <v>59</v>
      </c>
      <c r="C105" s="103" t="s">
        <v>138</v>
      </c>
      <c r="D105" s="103" t="s">
        <v>160</v>
      </c>
      <c r="E105" s="104" t="s">
        <v>182</v>
      </c>
      <c r="F105" s="99"/>
    </row>
    <row r="106" spans="1:6" s="100" customFormat="1" x14ac:dyDescent="0.2">
      <c r="A106" s="101">
        <v>43004</v>
      </c>
      <c r="B106" s="112">
        <v>18</v>
      </c>
      <c r="C106" s="103" t="s">
        <v>138</v>
      </c>
      <c r="D106" s="103" t="s">
        <v>137</v>
      </c>
      <c r="E106" s="104" t="s">
        <v>182</v>
      </c>
      <c r="F106" s="99"/>
    </row>
    <row r="107" spans="1:6" s="100" customFormat="1" x14ac:dyDescent="0.2">
      <c r="A107" s="101">
        <v>43005</v>
      </c>
      <c r="B107" s="112">
        <v>17.25</v>
      </c>
      <c r="C107" s="103" t="s">
        <v>138</v>
      </c>
      <c r="D107" s="103" t="s">
        <v>136</v>
      </c>
      <c r="E107" s="104" t="s">
        <v>182</v>
      </c>
      <c r="F107" s="99"/>
    </row>
    <row r="108" spans="1:6" s="100" customFormat="1" x14ac:dyDescent="0.2">
      <c r="A108" s="101">
        <v>43370</v>
      </c>
      <c r="B108" s="112">
        <v>85</v>
      </c>
      <c r="C108" s="103" t="s">
        <v>138</v>
      </c>
      <c r="D108" s="103" t="s">
        <v>184</v>
      </c>
      <c r="E108" s="104" t="s">
        <v>182</v>
      </c>
      <c r="F108" s="99"/>
    </row>
    <row r="109" spans="1:6" s="100" customFormat="1" ht="25.5" x14ac:dyDescent="0.2">
      <c r="A109" s="101">
        <v>43377</v>
      </c>
      <c r="B109" s="112">
        <v>617.91</v>
      </c>
      <c r="C109" s="103" t="s">
        <v>207</v>
      </c>
      <c r="D109" s="103" t="s">
        <v>126</v>
      </c>
      <c r="E109" s="104" t="s">
        <v>182</v>
      </c>
      <c r="F109" s="99"/>
    </row>
    <row r="110" spans="1:6" s="100" customFormat="1" x14ac:dyDescent="0.2">
      <c r="A110" s="101">
        <v>43377</v>
      </c>
      <c r="B110" s="112">
        <v>85</v>
      </c>
      <c r="C110" s="103" t="s">
        <v>138</v>
      </c>
      <c r="D110" s="103" t="s">
        <v>208</v>
      </c>
      <c r="E110" s="104" t="s">
        <v>182</v>
      </c>
      <c r="F110" s="99"/>
    </row>
    <row r="111" spans="1:6" s="100" customFormat="1" x14ac:dyDescent="0.2">
      <c r="A111" s="101">
        <v>43377</v>
      </c>
      <c r="B111" s="112">
        <v>53</v>
      </c>
      <c r="C111" s="103" t="s">
        <v>138</v>
      </c>
      <c r="D111" s="103" t="s">
        <v>157</v>
      </c>
      <c r="E111" s="104" t="s">
        <v>182</v>
      </c>
      <c r="F111" s="99"/>
    </row>
    <row r="112" spans="1:6" s="100" customFormat="1" x14ac:dyDescent="0.2">
      <c r="A112" s="101">
        <v>43377</v>
      </c>
      <c r="B112" s="112">
        <v>59</v>
      </c>
      <c r="C112" s="103" t="s">
        <v>138</v>
      </c>
      <c r="D112" s="103" t="s">
        <v>160</v>
      </c>
      <c r="E112" s="104" t="s">
        <v>182</v>
      </c>
      <c r="F112" s="99"/>
    </row>
    <row r="113" spans="1:6" s="100" customFormat="1" x14ac:dyDescent="0.2">
      <c r="A113" s="101">
        <v>43381</v>
      </c>
      <c r="B113" s="112">
        <v>548.91</v>
      </c>
      <c r="C113" s="103" t="s">
        <v>209</v>
      </c>
      <c r="D113" s="103" t="s">
        <v>126</v>
      </c>
      <c r="E113" s="104" t="s">
        <v>182</v>
      </c>
      <c r="F113" s="99"/>
    </row>
    <row r="114" spans="1:6" s="100" customFormat="1" x14ac:dyDescent="0.2">
      <c r="A114" s="101">
        <v>43381</v>
      </c>
      <c r="B114" s="112">
        <v>53</v>
      </c>
      <c r="C114" s="103" t="s">
        <v>138</v>
      </c>
      <c r="D114" s="103" t="s">
        <v>157</v>
      </c>
      <c r="E114" s="104" t="s">
        <v>182</v>
      </c>
      <c r="F114" s="99"/>
    </row>
    <row r="115" spans="1:6" s="100" customFormat="1" x14ac:dyDescent="0.2">
      <c r="A115" s="101">
        <v>43381</v>
      </c>
      <c r="B115" s="112">
        <v>59</v>
      </c>
      <c r="C115" s="103" t="s">
        <v>138</v>
      </c>
      <c r="D115" s="103" t="s">
        <v>160</v>
      </c>
      <c r="E115" s="104" t="s">
        <v>182</v>
      </c>
      <c r="F115" s="99"/>
    </row>
    <row r="116" spans="1:6" s="100" customFormat="1" x14ac:dyDescent="0.2">
      <c r="A116" s="101">
        <v>43384</v>
      </c>
      <c r="B116" s="112">
        <v>517.9</v>
      </c>
      <c r="C116" s="103" t="s">
        <v>210</v>
      </c>
      <c r="D116" s="103" t="s">
        <v>126</v>
      </c>
      <c r="E116" s="104" t="s">
        <v>182</v>
      </c>
      <c r="F116" s="99"/>
    </row>
    <row r="117" spans="1:6" s="100" customFormat="1" x14ac:dyDescent="0.2">
      <c r="A117" s="101">
        <v>43384</v>
      </c>
      <c r="B117" s="112">
        <v>85</v>
      </c>
      <c r="C117" s="103" t="s">
        <v>138</v>
      </c>
      <c r="D117" s="103" t="s">
        <v>184</v>
      </c>
      <c r="E117" s="104" t="s">
        <v>182</v>
      </c>
      <c r="F117" s="99"/>
    </row>
    <row r="118" spans="1:6" s="100" customFormat="1" x14ac:dyDescent="0.2">
      <c r="A118" s="101">
        <v>43384</v>
      </c>
      <c r="B118" s="112">
        <v>53</v>
      </c>
      <c r="C118" s="103" t="s">
        <v>138</v>
      </c>
      <c r="D118" s="103" t="s">
        <v>157</v>
      </c>
      <c r="E118" s="104" t="s">
        <v>182</v>
      </c>
      <c r="F118" s="99"/>
    </row>
    <row r="119" spans="1:6" s="100" customFormat="1" x14ac:dyDescent="0.2">
      <c r="A119" s="101">
        <v>43384</v>
      </c>
      <c r="B119" s="112">
        <v>59</v>
      </c>
      <c r="C119" s="103" t="s">
        <v>138</v>
      </c>
      <c r="D119" s="103" t="s">
        <v>160</v>
      </c>
      <c r="E119" s="104" t="s">
        <v>182</v>
      </c>
      <c r="F119" s="99"/>
    </row>
    <row r="120" spans="1:6" s="100" customFormat="1" x14ac:dyDescent="0.2">
      <c r="A120" s="101">
        <v>43388</v>
      </c>
      <c r="B120" s="112">
        <v>400.9</v>
      </c>
      <c r="C120" s="103" t="s">
        <v>201</v>
      </c>
      <c r="D120" s="103" t="s">
        <v>126</v>
      </c>
      <c r="E120" s="104" t="s">
        <v>182</v>
      </c>
      <c r="F120" s="99"/>
    </row>
    <row r="121" spans="1:6" s="100" customFormat="1" x14ac:dyDescent="0.2">
      <c r="A121" s="101">
        <v>43388</v>
      </c>
      <c r="B121" s="112">
        <v>4</v>
      </c>
      <c r="C121" s="103" t="s">
        <v>138</v>
      </c>
      <c r="D121" s="103" t="s">
        <v>183</v>
      </c>
      <c r="E121" s="104" t="s">
        <v>182</v>
      </c>
      <c r="F121" s="99"/>
    </row>
    <row r="122" spans="1:6" s="100" customFormat="1" x14ac:dyDescent="0.2">
      <c r="A122" s="101">
        <v>43388</v>
      </c>
      <c r="B122" s="112">
        <v>53</v>
      </c>
      <c r="C122" s="103" t="s">
        <v>138</v>
      </c>
      <c r="D122" s="103" t="s">
        <v>157</v>
      </c>
      <c r="E122" s="104" t="s">
        <v>182</v>
      </c>
      <c r="F122" s="99"/>
    </row>
    <row r="123" spans="1:6" s="100" customFormat="1" x14ac:dyDescent="0.2">
      <c r="A123" s="101">
        <v>43388</v>
      </c>
      <c r="B123" s="112">
        <v>85</v>
      </c>
      <c r="C123" s="103" t="s">
        <v>138</v>
      </c>
      <c r="D123" s="103" t="s">
        <v>184</v>
      </c>
      <c r="E123" s="104" t="s">
        <v>182</v>
      </c>
      <c r="F123" s="99"/>
    </row>
    <row r="124" spans="1:6" s="100" customFormat="1" x14ac:dyDescent="0.2">
      <c r="A124" s="101">
        <v>43388</v>
      </c>
      <c r="B124" s="112">
        <v>59</v>
      </c>
      <c r="C124" s="103" t="s">
        <v>138</v>
      </c>
      <c r="D124" s="103" t="s">
        <v>160</v>
      </c>
      <c r="E124" s="104" t="s">
        <v>182</v>
      </c>
      <c r="F124" s="99"/>
    </row>
    <row r="125" spans="1:6" s="100" customFormat="1" x14ac:dyDescent="0.2">
      <c r="A125" s="101">
        <v>43396</v>
      </c>
      <c r="B125" s="112">
        <v>448.9</v>
      </c>
      <c r="C125" s="103" t="s">
        <v>211</v>
      </c>
      <c r="D125" s="103" t="s">
        <v>126</v>
      </c>
      <c r="E125" s="104" t="s">
        <v>182</v>
      </c>
      <c r="F125" s="99"/>
    </row>
    <row r="126" spans="1:6" s="100" customFormat="1" x14ac:dyDescent="0.2">
      <c r="A126" s="101">
        <v>43396</v>
      </c>
      <c r="B126" s="112">
        <v>53</v>
      </c>
      <c r="C126" s="103" t="s">
        <v>138</v>
      </c>
      <c r="D126" s="103" t="s">
        <v>157</v>
      </c>
      <c r="E126" s="104" t="s">
        <v>182</v>
      </c>
      <c r="F126" s="99"/>
    </row>
    <row r="127" spans="1:6" s="100" customFormat="1" x14ac:dyDescent="0.2">
      <c r="A127" s="101">
        <v>43396</v>
      </c>
      <c r="B127" s="112">
        <v>85</v>
      </c>
      <c r="C127" s="103" t="s">
        <v>138</v>
      </c>
      <c r="D127" s="103" t="s">
        <v>184</v>
      </c>
      <c r="E127" s="104" t="s">
        <v>182</v>
      </c>
      <c r="F127" s="99"/>
    </row>
    <row r="128" spans="1:6" s="100" customFormat="1" x14ac:dyDescent="0.2">
      <c r="A128" s="101">
        <v>43396</v>
      </c>
      <c r="B128" s="112">
        <v>59</v>
      </c>
      <c r="C128" s="103" t="s">
        <v>138</v>
      </c>
      <c r="D128" s="103" t="s">
        <v>160</v>
      </c>
      <c r="E128" s="104" t="s">
        <v>182</v>
      </c>
      <c r="F128" s="99"/>
    </row>
    <row r="129" spans="1:6" s="100" customFormat="1" x14ac:dyDescent="0.2">
      <c r="A129" s="101">
        <v>43396</v>
      </c>
      <c r="B129" s="112">
        <v>12</v>
      </c>
      <c r="C129" s="103" t="s">
        <v>138</v>
      </c>
      <c r="D129" s="103" t="s">
        <v>183</v>
      </c>
      <c r="E129" s="104" t="s">
        <v>182</v>
      </c>
      <c r="F129" s="99"/>
    </row>
    <row r="130" spans="1:6" s="100" customFormat="1" x14ac:dyDescent="0.2">
      <c r="A130" s="101">
        <v>43398</v>
      </c>
      <c r="B130" s="112">
        <v>574.91</v>
      </c>
      <c r="C130" s="103" t="s">
        <v>212</v>
      </c>
      <c r="D130" s="103" t="s">
        <v>126</v>
      </c>
      <c r="E130" s="104" t="s">
        <v>182</v>
      </c>
      <c r="F130" s="99"/>
    </row>
    <row r="131" spans="1:6" s="100" customFormat="1" x14ac:dyDescent="0.2">
      <c r="A131" s="101">
        <v>43398</v>
      </c>
      <c r="B131" s="112">
        <v>53</v>
      </c>
      <c r="C131" s="103" t="s">
        <v>138</v>
      </c>
      <c r="D131" s="103" t="s">
        <v>157</v>
      </c>
      <c r="E131" s="104" t="s">
        <v>182</v>
      </c>
      <c r="F131" s="99"/>
    </row>
    <row r="132" spans="1:6" s="100" customFormat="1" x14ac:dyDescent="0.2">
      <c r="A132" s="101">
        <v>43398</v>
      </c>
      <c r="B132" s="112">
        <v>85</v>
      </c>
      <c r="C132" s="103" t="s">
        <v>138</v>
      </c>
      <c r="D132" s="103" t="s">
        <v>184</v>
      </c>
      <c r="E132" s="104" t="s">
        <v>182</v>
      </c>
      <c r="F132" s="99"/>
    </row>
    <row r="133" spans="1:6" s="100" customFormat="1" x14ac:dyDescent="0.2">
      <c r="A133" s="101">
        <v>43398</v>
      </c>
      <c r="B133" s="112">
        <v>59</v>
      </c>
      <c r="C133" s="103" t="s">
        <v>138</v>
      </c>
      <c r="D133" s="103" t="s">
        <v>160</v>
      </c>
      <c r="E133" s="104" t="s">
        <v>182</v>
      </c>
      <c r="F133" s="99"/>
    </row>
    <row r="134" spans="1:6" s="100" customFormat="1" x14ac:dyDescent="0.2">
      <c r="A134" s="101">
        <v>43405</v>
      </c>
      <c r="B134" s="113">
        <v>749.91</v>
      </c>
      <c r="C134" s="103" t="s">
        <v>201</v>
      </c>
      <c r="D134" s="103" t="s">
        <v>126</v>
      </c>
      <c r="E134" s="104" t="s">
        <v>182</v>
      </c>
      <c r="F134" s="99"/>
    </row>
    <row r="135" spans="1:6" s="100" customFormat="1" x14ac:dyDescent="0.2">
      <c r="A135" s="101">
        <v>43405</v>
      </c>
      <c r="B135" s="113">
        <v>53</v>
      </c>
      <c r="C135" s="103" t="s">
        <v>138</v>
      </c>
      <c r="D135" s="103" t="s">
        <v>157</v>
      </c>
      <c r="E135" s="104" t="s">
        <v>182</v>
      </c>
      <c r="F135" s="99"/>
    </row>
    <row r="136" spans="1:6" s="100" customFormat="1" x14ac:dyDescent="0.2">
      <c r="A136" s="101">
        <v>43405</v>
      </c>
      <c r="B136" s="113">
        <v>127.5</v>
      </c>
      <c r="C136" s="103" t="s">
        <v>138</v>
      </c>
      <c r="D136" s="103" t="s">
        <v>184</v>
      </c>
      <c r="E136" s="104" t="s">
        <v>182</v>
      </c>
      <c r="F136" s="99"/>
    </row>
    <row r="137" spans="1:6" s="100" customFormat="1" x14ac:dyDescent="0.2">
      <c r="A137" s="101">
        <v>43405</v>
      </c>
      <c r="B137" s="113">
        <v>59</v>
      </c>
      <c r="C137" s="103" t="s">
        <v>138</v>
      </c>
      <c r="D137" s="103" t="s">
        <v>160</v>
      </c>
      <c r="E137" s="104" t="s">
        <v>182</v>
      </c>
      <c r="F137" s="99"/>
    </row>
    <row r="138" spans="1:6" s="100" customFormat="1" x14ac:dyDescent="0.2">
      <c r="A138" s="101">
        <v>43410</v>
      </c>
      <c r="B138" s="112">
        <v>484.91</v>
      </c>
      <c r="C138" s="103" t="s">
        <v>213</v>
      </c>
      <c r="D138" s="103" t="s">
        <v>126</v>
      </c>
      <c r="E138" s="104" t="s">
        <v>182</v>
      </c>
      <c r="F138" s="99"/>
    </row>
    <row r="139" spans="1:6" s="100" customFormat="1" x14ac:dyDescent="0.2">
      <c r="A139" s="101">
        <v>43410</v>
      </c>
      <c r="B139" s="112">
        <v>53</v>
      </c>
      <c r="C139" s="103" t="s">
        <v>138</v>
      </c>
      <c r="D139" s="103" t="s">
        <v>157</v>
      </c>
      <c r="E139" s="104" t="s">
        <v>182</v>
      </c>
      <c r="F139" s="99"/>
    </row>
    <row r="140" spans="1:6" s="100" customFormat="1" x14ac:dyDescent="0.2">
      <c r="A140" s="101">
        <v>43410</v>
      </c>
      <c r="B140" s="112">
        <v>12</v>
      </c>
      <c r="C140" s="103" t="s">
        <v>138</v>
      </c>
      <c r="D140" s="103" t="s">
        <v>183</v>
      </c>
      <c r="E140" s="104" t="s">
        <v>182</v>
      </c>
      <c r="F140" s="99"/>
    </row>
    <row r="141" spans="1:6" s="100" customFormat="1" x14ac:dyDescent="0.2">
      <c r="A141" s="101">
        <v>43410</v>
      </c>
      <c r="B141" s="112">
        <v>100</v>
      </c>
      <c r="C141" s="103" t="s">
        <v>138</v>
      </c>
      <c r="D141" s="103" t="s">
        <v>184</v>
      </c>
      <c r="E141" s="104" t="s">
        <v>182</v>
      </c>
      <c r="F141" s="99"/>
    </row>
    <row r="142" spans="1:6" s="100" customFormat="1" x14ac:dyDescent="0.2">
      <c r="A142" s="101">
        <v>43410</v>
      </c>
      <c r="B142" s="112">
        <v>59</v>
      </c>
      <c r="C142" s="103" t="s">
        <v>138</v>
      </c>
      <c r="D142" s="103" t="s">
        <v>160</v>
      </c>
      <c r="E142" s="104" t="s">
        <v>182</v>
      </c>
      <c r="F142" s="99"/>
    </row>
    <row r="143" spans="1:6" s="100" customFormat="1" ht="25.5" x14ac:dyDescent="0.2">
      <c r="A143" s="101" t="s">
        <v>214</v>
      </c>
      <c r="B143" s="114">
        <v>458.91</v>
      </c>
      <c r="C143" s="103" t="s">
        <v>215</v>
      </c>
      <c r="D143" s="103" t="s">
        <v>126</v>
      </c>
      <c r="E143" s="104" t="s">
        <v>216</v>
      </c>
      <c r="F143" s="99"/>
    </row>
    <row r="144" spans="1:6" s="100" customFormat="1" ht="25.5" x14ac:dyDescent="0.2">
      <c r="A144" s="101" t="s">
        <v>214</v>
      </c>
      <c r="B144" s="114">
        <v>97</v>
      </c>
      <c r="C144" s="103" t="s">
        <v>138</v>
      </c>
      <c r="D144" s="103" t="s">
        <v>157</v>
      </c>
      <c r="E144" s="104" t="s">
        <v>216</v>
      </c>
      <c r="F144" s="99"/>
    </row>
    <row r="145" spans="1:6" s="100" customFormat="1" ht="25.5" x14ac:dyDescent="0.2">
      <c r="A145" s="101" t="s">
        <v>214</v>
      </c>
      <c r="B145" s="114">
        <v>303.33999999999997</v>
      </c>
      <c r="C145" s="103" t="s">
        <v>138</v>
      </c>
      <c r="D145" s="103" t="s">
        <v>217</v>
      </c>
      <c r="E145" s="104" t="s">
        <v>216</v>
      </c>
      <c r="F145" s="99"/>
    </row>
    <row r="146" spans="1:6" s="100" customFormat="1" ht="25.5" x14ac:dyDescent="0.2">
      <c r="A146" s="101" t="s">
        <v>214</v>
      </c>
      <c r="B146" s="113">
        <v>59</v>
      </c>
      <c r="C146" s="103" t="s">
        <v>138</v>
      </c>
      <c r="D146" s="103" t="s">
        <v>160</v>
      </c>
      <c r="E146" s="104" t="s">
        <v>216</v>
      </c>
      <c r="F146" s="99"/>
    </row>
    <row r="147" spans="1:6" s="100" customFormat="1" ht="25.5" x14ac:dyDescent="0.2">
      <c r="A147" s="101">
        <v>43425</v>
      </c>
      <c r="B147" s="114">
        <v>9.1</v>
      </c>
      <c r="C147" s="103" t="s">
        <v>138</v>
      </c>
      <c r="D147" s="103" t="s">
        <v>175</v>
      </c>
      <c r="E147" s="104" t="s">
        <v>216</v>
      </c>
      <c r="F147" s="99"/>
    </row>
    <row r="148" spans="1:6" s="100" customFormat="1" ht="25.5" x14ac:dyDescent="0.2">
      <c r="A148" s="101">
        <v>43425</v>
      </c>
      <c r="B148" s="114">
        <v>5.5</v>
      </c>
      <c r="C148" s="103" t="s">
        <v>138</v>
      </c>
      <c r="D148" s="103" t="s">
        <v>218</v>
      </c>
      <c r="E148" s="104" t="s">
        <v>216</v>
      </c>
      <c r="F148" s="99"/>
    </row>
    <row r="149" spans="1:6" s="100" customFormat="1" ht="25.5" x14ac:dyDescent="0.2">
      <c r="A149" s="101">
        <v>43426</v>
      </c>
      <c r="B149" s="114">
        <v>28.48</v>
      </c>
      <c r="C149" s="103" t="s">
        <v>138</v>
      </c>
      <c r="D149" s="103" t="s">
        <v>219</v>
      </c>
      <c r="E149" s="104" t="s">
        <v>216</v>
      </c>
      <c r="F149" s="99"/>
    </row>
    <row r="150" spans="1:6" s="100" customFormat="1" x14ac:dyDescent="0.2">
      <c r="A150" s="101">
        <v>43430</v>
      </c>
      <c r="B150" s="114">
        <v>428.90999999999997</v>
      </c>
      <c r="C150" s="103" t="s">
        <v>220</v>
      </c>
      <c r="D150" s="103" t="s">
        <v>126</v>
      </c>
      <c r="E150" s="104" t="s">
        <v>182</v>
      </c>
      <c r="F150" s="99"/>
    </row>
    <row r="151" spans="1:6" s="100" customFormat="1" x14ac:dyDescent="0.2">
      <c r="A151" s="101">
        <v>43430</v>
      </c>
      <c r="B151" s="114">
        <v>53</v>
      </c>
      <c r="C151" s="103" t="s">
        <v>138</v>
      </c>
      <c r="D151" s="103" t="s">
        <v>157</v>
      </c>
      <c r="E151" s="104" t="s">
        <v>182</v>
      </c>
      <c r="F151" s="99"/>
    </row>
    <row r="152" spans="1:6" s="100" customFormat="1" x14ac:dyDescent="0.2">
      <c r="A152" s="101">
        <v>43430</v>
      </c>
      <c r="B152" s="114">
        <v>85</v>
      </c>
      <c r="C152" s="103" t="s">
        <v>138</v>
      </c>
      <c r="D152" s="103" t="s">
        <v>184</v>
      </c>
      <c r="E152" s="104" t="s">
        <v>182</v>
      </c>
      <c r="F152" s="99"/>
    </row>
    <row r="153" spans="1:6" s="100" customFormat="1" x14ac:dyDescent="0.2">
      <c r="A153" s="101">
        <v>43430</v>
      </c>
      <c r="B153" s="114">
        <v>4</v>
      </c>
      <c r="C153" s="103" t="s">
        <v>138</v>
      </c>
      <c r="D153" s="103" t="s">
        <v>183</v>
      </c>
      <c r="E153" s="104" t="s">
        <v>182</v>
      </c>
      <c r="F153" s="99"/>
    </row>
    <row r="154" spans="1:6" s="100" customFormat="1" x14ac:dyDescent="0.2">
      <c r="A154" s="101">
        <v>43430</v>
      </c>
      <c r="B154" s="114">
        <v>59</v>
      </c>
      <c r="C154" s="103" t="s">
        <v>138</v>
      </c>
      <c r="D154" s="103" t="s">
        <v>160</v>
      </c>
      <c r="E154" s="104" t="s">
        <v>182</v>
      </c>
      <c r="F154" s="99"/>
    </row>
    <row r="155" spans="1:6" s="100" customFormat="1" x14ac:dyDescent="0.2">
      <c r="A155" s="101">
        <v>43432</v>
      </c>
      <c r="B155" s="114">
        <v>638.9</v>
      </c>
      <c r="C155" s="103" t="s">
        <v>221</v>
      </c>
      <c r="D155" s="103" t="s">
        <v>126</v>
      </c>
      <c r="E155" s="104" t="s">
        <v>182</v>
      </c>
      <c r="F155" s="99"/>
    </row>
    <row r="156" spans="1:6" s="100" customFormat="1" x14ac:dyDescent="0.2">
      <c r="A156" s="101">
        <v>43432</v>
      </c>
      <c r="B156" s="114">
        <v>53</v>
      </c>
      <c r="C156" s="103" t="s">
        <v>138</v>
      </c>
      <c r="D156" s="103" t="s">
        <v>157</v>
      </c>
      <c r="E156" s="104" t="s">
        <v>182</v>
      </c>
      <c r="F156" s="99"/>
    </row>
    <row r="157" spans="1:6" s="100" customFormat="1" x14ac:dyDescent="0.2">
      <c r="A157" s="101">
        <v>43432</v>
      </c>
      <c r="B157" s="114">
        <v>85</v>
      </c>
      <c r="C157" s="103" t="s">
        <v>138</v>
      </c>
      <c r="D157" s="103" t="s">
        <v>184</v>
      </c>
      <c r="E157" s="104" t="s">
        <v>182</v>
      </c>
      <c r="F157" s="99"/>
    </row>
    <row r="158" spans="1:6" s="100" customFormat="1" x14ac:dyDescent="0.2">
      <c r="A158" s="101">
        <v>43432</v>
      </c>
      <c r="B158" s="114">
        <v>59</v>
      </c>
      <c r="C158" s="103" t="s">
        <v>138</v>
      </c>
      <c r="D158" s="103" t="s">
        <v>160</v>
      </c>
      <c r="E158" s="104" t="s">
        <v>182</v>
      </c>
      <c r="F158" s="99"/>
    </row>
    <row r="159" spans="1:6" s="100" customFormat="1" x14ac:dyDescent="0.2">
      <c r="A159" s="101">
        <v>43434</v>
      </c>
      <c r="B159" s="112">
        <v>18</v>
      </c>
      <c r="C159" s="103" t="s">
        <v>222</v>
      </c>
      <c r="D159" s="103" t="s">
        <v>223</v>
      </c>
      <c r="E159" s="104" t="s">
        <v>224</v>
      </c>
      <c r="F159" s="99"/>
    </row>
    <row r="160" spans="1:6" s="100" customFormat="1" x14ac:dyDescent="0.2">
      <c r="A160" s="101">
        <v>43451</v>
      </c>
      <c r="B160" s="112">
        <v>365.91</v>
      </c>
      <c r="C160" s="103" t="s">
        <v>201</v>
      </c>
      <c r="D160" s="103" t="s">
        <v>126</v>
      </c>
      <c r="E160" s="104" t="s">
        <v>182</v>
      </c>
      <c r="F160" s="99"/>
    </row>
    <row r="161" spans="1:6" s="100" customFormat="1" x14ac:dyDescent="0.2">
      <c r="A161" s="101">
        <v>43451</v>
      </c>
      <c r="B161" s="112">
        <v>102</v>
      </c>
      <c r="C161" s="103" t="s">
        <v>138</v>
      </c>
      <c r="D161" s="103" t="s">
        <v>225</v>
      </c>
      <c r="E161" s="104" t="s">
        <v>182</v>
      </c>
      <c r="F161" s="99"/>
    </row>
    <row r="162" spans="1:6" s="100" customFormat="1" x14ac:dyDescent="0.2">
      <c r="A162" s="101">
        <v>43451</v>
      </c>
      <c r="B162" s="112">
        <v>53</v>
      </c>
      <c r="C162" s="103" t="s">
        <v>138</v>
      </c>
      <c r="D162" s="103" t="s">
        <v>226</v>
      </c>
      <c r="E162" s="104" t="s">
        <v>182</v>
      </c>
      <c r="F162" s="99"/>
    </row>
    <row r="163" spans="1:6" s="100" customFormat="1" x14ac:dyDescent="0.2">
      <c r="A163" s="101">
        <v>43451</v>
      </c>
      <c r="B163" s="112">
        <v>85</v>
      </c>
      <c r="C163" s="103" t="s">
        <v>138</v>
      </c>
      <c r="D163" s="103" t="s">
        <v>184</v>
      </c>
      <c r="E163" s="104" t="s">
        <v>182</v>
      </c>
      <c r="F163" s="99"/>
    </row>
    <row r="164" spans="1:6" s="100" customFormat="1" x14ac:dyDescent="0.2">
      <c r="A164" s="101">
        <v>43451</v>
      </c>
      <c r="B164" s="112">
        <v>105.4</v>
      </c>
      <c r="C164" s="103" t="s">
        <v>138</v>
      </c>
      <c r="D164" s="103" t="s">
        <v>227</v>
      </c>
      <c r="E164" s="104" t="s">
        <v>182</v>
      </c>
      <c r="F164" s="99"/>
    </row>
    <row r="165" spans="1:6" s="100" customFormat="1" x14ac:dyDescent="0.2">
      <c r="A165" s="101">
        <v>43454</v>
      </c>
      <c r="B165" s="112">
        <v>308.89999999999998</v>
      </c>
      <c r="C165" s="103" t="s">
        <v>228</v>
      </c>
      <c r="D165" s="103" t="s">
        <v>126</v>
      </c>
      <c r="E165" s="104" t="s">
        <v>182</v>
      </c>
      <c r="F165" s="99"/>
    </row>
    <row r="166" spans="1:6" s="100" customFormat="1" x14ac:dyDescent="0.2">
      <c r="A166" s="101">
        <v>43454</v>
      </c>
      <c r="B166" s="112">
        <v>8</v>
      </c>
      <c r="C166" s="103" t="s">
        <v>138</v>
      </c>
      <c r="D166" s="103" t="s">
        <v>183</v>
      </c>
      <c r="E166" s="104" t="s">
        <v>182</v>
      </c>
      <c r="F166" s="99"/>
    </row>
    <row r="167" spans="1:6" s="100" customFormat="1" x14ac:dyDescent="0.2">
      <c r="A167" s="101">
        <v>43454</v>
      </c>
      <c r="B167" s="112">
        <v>53</v>
      </c>
      <c r="C167" s="103" t="s">
        <v>138</v>
      </c>
      <c r="D167" s="103" t="s">
        <v>157</v>
      </c>
      <c r="E167" s="104" t="s">
        <v>182</v>
      </c>
      <c r="F167" s="99"/>
    </row>
    <row r="168" spans="1:6" s="100" customFormat="1" x14ac:dyDescent="0.2">
      <c r="A168" s="101">
        <v>43454</v>
      </c>
      <c r="B168" s="112">
        <v>85</v>
      </c>
      <c r="C168" s="103" t="s">
        <v>138</v>
      </c>
      <c r="D168" s="103" t="s">
        <v>184</v>
      </c>
      <c r="E168" s="104" t="s">
        <v>182</v>
      </c>
      <c r="F168" s="99"/>
    </row>
    <row r="169" spans="1:6" s="100" customFormat="1" x14ac:dyDescent="0.2">
      <c r="A169" s="101">
        <v>43454</v>
      </c>
      <c r="B169" s="112">
        <v>59</v>
      </c>
      <c r="C169" s="103" t="s">
        <v>138</v>
      </c>
      <c r="D169" s="103" t="s">
        <v>160</v>
      </c>
      <c r="E169" s="104" t="s">
        <v>182</v>
      </c>
      <c r="F169" s="99"/>
    </row>
    <row r="170" spans="1:6" s="100" customFormat="1" ht="25.5" x14ac:dyDescent="0.2">
      <c r="A170" s="101" t="s">
        <v>229</v>
      </c>
      <c r="B170" s="112">
        <v>815.9</v>
      </c>
      <c r="C170" s="103" t="s">
        <v>230</v>
      </c>
      <c r="D170" s="103" t="s">
        <v>126</v>
      </c>
      <c r="E170" s="104" t="s">
        <v>182</v>
      </c>
      <c r="F170" s="99"/>
    </row>
    <row r="171" spans="1:6" s="100" customFormat="1" x14ac:dyDescent="0.2">
      <c r="A171" s="101" t="s">
        <v>229</v>
      </c>
      <c r="B171" s="112">
        <v>97</v>
      </c>
      <c r="C171" s="103" t="s">
        <v>138</v>
      </c>
      <c r="D171" s="103" t="s">
        <v>157</v>
      </c>
      <c r="E171" s="104" t="s">
        <v>182</v>
      </c>
      <c r="F171" s="99"/>
    </row>
    <row r="172" spans="1:6" s="100" customFormat="1" x14ac:dyDescent="0.2">
      <c r="A172" s="101" t="s">
        <v>229</v>
      </c>
      <c r="B172" s="112">
        <v>13.5</v>
      </c>
      <c r="C172" s="103" t="s">
        <v>138</v>
      </c>
      <c r="D172" s="103" t="s">
        <v>183</v>
      </c>
      <c r="E172" s="104" t="s">
        <v>182</v>
      </c>
      <c r="F172" s="99"/>
    </row>
    <row r="173" spans="1:6" s="100" customFormat="1" x14ac:dyDescent="0.2">
      <c r="A173" s="101">
        <v>43489</v>
      </c>
      <c r="B173" s="112">
        <v>18.5</v>
      </c>
      <c r="C173" s="103" t="s">
        <v>138</v>
      </c>
      <c r="D173" s="103" t="s">
        <v>175</v>
      </c>
      <c r="E173" s="104" t="s">
        <v>182</v>
      </c>
      <c r="F173" s="99"/>
    </row>
    <row r="174" spans="1:6" s="100" customFormat="1" x14ac:dyDescent="0.2">
      <c r="A174" s="101">
        <v>43489</v>
      </c>
      <c r="B174" s="112">
        <v>39</v>
      </c>
      <c r="C174" s="103" t="s">
        <v>138</v>
      </c>
      <c r="D174" s="103" t="s">
        <v>137</v>
      </c>
      <c r="E174" s="104" t="s">
        <v>182</v>
      </c>
      <c r="F174" s="99"/>
    </row>
    <row r="175" spans="1:6" s="100" customFormat="1" x14ac:dyDescent="0.2">
      <c r="A175" s="101" t="s">
        <v>229</v>
      </c>
      <c r="B175" s="112">
        <v>200</v>
      </c>
      <c r="C175" s="103" t="s">
        <v>138</v>
      </c>
      <c r="D175" s="103" t="s">
        <v>231</v>
      </c>
      <c r="E175" s="104" t="s">
        <v>182</v>
      </c>
      <c r="F175" s="99"/>
    </row>
    <row r="176" spans="1:6" s="100" customFormat="1" x14ac:dyDescent="0.2">
      <c r="A176" s="101" t="s">
        <v>229</v>
      </c>
      <c r="B176" s="112">
        <v>85</v>
      </c>
      <c r="C176" s="103" t="s">
        <v>138</v>
      </c>
      <c r="D176" s="103" t="s">
        <v>184</v>
      </c>
      <c r="E176" s="104" t="s">
        <v>182</v>
      </c>
      <c r="F176" s="99"/>
    </row>
    <row r="177" spans="1:6" s="100" customFormat="1" x14ac:dyDescent="0.2">
      <c r="A177" s="101" t="s">
        <v>229</v>
      </c>
      <c r="B177" s="114">
        <v>59</v>
      </c>
      <c r="C177" s="103" t="s">
        <v>138</v>
      </c>
      <c r="D177" s="103" t="s">
        <v>160</v>
      </c>
      <c r="E177" s="104" t="s">
        <v>182</v>
      </c>
      <c r="F177" s="99"/>
    </row>
    <row r="178" spans="1:6" s="100" customFormat="1" x14ac:dyDescent="0.2">
      <c r="A178" s="101">
        <v>43508</v>
      </c>
      <c r="B178" s="112">
        <v>394.91</v>
      </c>
      <c r="C178" s="103" t="s">
        <v>232</v>
      </c>
      <c r="D178" s="103" t="s">
        <v>126</v>
      </c>
      <c r="E178" s="104" t="s">
        <v>182</v>
      </c>
      <c r="F178" s="99"/>
    </row>
    <row r="179" spans="1:6" s="100" customFormat="1" x14ac:dyDescent="0.2">
      <c r="A179" s="101">
        <v>43508</v>
      </c>
      <c r="B179" s="112">
        <v>53</v>
      </c>
      <c r="C179" s="103" t="s">
        <v>138</v>
      </c>
      <c r="D179" s="103" t="s">
        <v>157</v>
      </c>
      <c r="E179" s="104" t="s">
        <v>182</v>
      </c>
      <c r="F179" s="99"/>
    </row>
    <row r="180" spans="1:6" s="100" customFormat="1" x14ac:dyDescent="0.2">
      <c r="A180" s="101">
        <v>43508</v>
      </c>
      <c r="B180" s="112">
        <v>85</v>
      </c>
      <c r="C180" s="103" t="s">
        <v>138</v>
      </c>
      <c r="D180" s="103" t="s">
        <v>184</v>
      </c>
      <c r="E180" s="104" t="s">
        <v>182</v>
      </c>
      <c r="F180" s="99"/>
    </row>
    <row r="181" spans="1:6" s="100" customFormat="1" x14ac:dyDescent="0.2">
      <c r="A181" s="101">
        <v>43508</v>
      </c>
      <c r="B181" s="112">
        <v>59</v>
      </c>
      <c r="C181" s="103" t="s">
        <v>138</v>
      </c>
      <c r="D181" s="103" t="s">
        <v>160</v>
      </c>
      <c r="E181" s="104" t="s">
        <v>182</v>
      </c>
      <c r="F181" s="99"/>
    </row>
    <row r="182" spans="1:6" s="100" customFormat="1" x14ac:dyDescent="0.2">
      <c r="A182" s="101">
        <v>43510</v>
      </c>
      <c r="B182" s="112">
        <v>605.9</v>
      </c>
      <c r="C182" s="103" t="s">
        <v>233</v>
      </c>
      <c r="D182" s="103" t="s">
        <v>126</v>
      </c>
      <c r="E182" s="104" t="s">
        <v>182</v>
      </c>
      <c r="F182" s="99"/>
    </row>
    <row r="183" spans="1:6" s="100" customFormat="1" x14ac:dyDescent="0.2">
      <c r="A183" s="101">
        <v>43510</v>
      </c>
      <c r="B183" s="112">
        <v>53</v>
      </c>
      <c r="C183" s="103" t="s">
        <v>138</v>
      </c>
      <c r="D183" s="103" t="s">
        <v>157</v>
      </c>
      <c r="E183" s="104" t="s">
        <v>182</v>
      </c>
      <c r="F183" s="99"/>
    </row>
    <row r="184" spans="1:6" s="100" customFormat="1" x14ac:dyDescent="0.2">
      <c r="A184" s="101">
        <v>43510</v>
      </c>
      <c r="B184" s="112">
        <v>85</v>
      </c>
      <c r="C184" s="103" t="s">
        <v>138</v>
      </c>
      <c r="D184" s="103" t="s">
        <v>184</v>
      </c>
      <c r="E184" s="104" t="s">
        <v>182</v>
      </c>
      <c r="F184" s="99"/>
    </row>
    <row r="185" spans="1:6" s="100" customFormat="1" x14ac:dyDescent="0.2">
      <c r="A185" s="101">
        <v>43510</v>
      </c>
      <c r="B185" s="112">
        <v>59</v>
      </c>
      <c r="C185" s="103" t="s">
        <v>138</v>
      </c>
      <c r="D185" s="103" t="s">
        <v>160</v>
      </c>
      <c r="E185" s="104" t="s">
        <v>182</v>
      </c>
      <c r="F185" s="99"/>
    </row>
    <row r="186" spans="1:6" s="100" customFormat="1" x14ac:dyDescent="0.2">
      <c r="A186" s="101">
        <v>43516</v>
      </c>
      <c r="B186" s="112">
        <v>390.9</v>
      </c>
      <c r="C186" s="103" t="s">
        <v>234</v>
      </c>
      <c r="D186" s="103" t="s">
        <v>126</v>
      </c>
      <c r="E186" s="104" t="s">
        <v>182</v>
      </c>
      <c r="F186" s="99"/>
    </row>
    <row r="187" spans="1:6" s="100" customFormat="1" x14ac:dyDescent="0.2">
      <c r="A187" s="101">
        <v>43516</v>
      </c>
      <c r="B187" s="112">
        <v>0</v>
      </c>
      <c r="C187" s="103" t="s">
        <v>138</v>
      </c>
      <c r="D187" s="103" t="s">
        <v>157</v>
      </c>
      <c r="E187" s="104" t="s">
        <v>182</v>
      </c>
      <c r="F187" s="99"/>
    </row>
    <row r="188" spans="1:6" s="100" customFormat="1" x14ac:dyDescent="0.2">
      <c r="A188" s="101">
        <v>43516</v>
      </c>
      <c r="B188" s="112">
        <v>85</v>
      </c>
      <c r="C188" s="103" t="s">
        <v>138</v>
      </c>
      <c r="D188" s="103" t="s">
        <v>184</v>
      </c>
      <c r="E188" s="104" t="s">
        <v>182</v>
      </c>
      <c r="F188" s="99"/>
    </row>
    <row r="189" spans="1:6" s="100" customFormat="1" x14ac:dyDescent="0.2">
      <c r="A189" s="101">
        <v>43516</v>
      </c>
      <c r="B189" s="112">
        <v>59</v>
      </c>
      <c r="C189" s="103" t="s">
        <v>138</v>
      </c>
      <c r="D189" s="103" t="s">
        <v>160</v>
      </c>
      <c r="E189" s="104" t="s">
        <v>182</v>
      </c>
      <c r="F189" s="99"/>
    </row>
    <row r="190" spans="1:6" s="100" customFormat="1" x14ac:dyDescent="0.2">
      <c r="A190" s="101">
        <v>43524</v>
      </c>
      <c r="B190" s="112">
        <v>596.91</v>
      </c>
      <c r="C190" s="103" t="s">
        <v>235</v>
      </c>
      <c r="D190" s="103" t="s">
        <v>126</v>
      </c>
      <c r="E190" s="104" t="s">
        <v>182</v>
      </c>
      <c r="F190" s="99"/>
    </row>
    <row r="191" spans="1:6" s="100" customFormat="1" x14ac:dyDescent="0.2">
      <c r="A191" s="101">
        <v>43524</v>
      </c>
      <c r="B191" s="112">
        <v>53</v>
      </c>
      <c r="C191" s="103" t="s">
        <v>138</v>
      </c>
      <c r="D191" s="103" t="s">
        <v>157</v>
      </c>
      <c r="E191" s="104" t="s">
        <v>182</v>
      </c>
      <c r="F191" s="99"/>
    </row>
    <row r="192" spans="1:6" s="100" customFormat="1" x14ac:dyDescent="0.2">
      <c r="A192" s="101">
        <v>43524</v>
      </c>
      <c r="B192" s="112">
        <v>85</v>
      </c>
      <c r="C192" s="103" t="s">
        <v>138</v>
      </c>
      <c r="D192" s="103" t="s">
        <v>184</v>
      </c>
      <c r="E192" s="104" t="s">
        <v>182</v>
      </c>
      <c r="F192" s="99"/>
    </row>
    <row r="193" spans="1:6" s="100" customFormat="1" x14ac:dyDescent="0.2">
      <c r="A193" s="101">
        <v>43524</v>
      </c>
      <c r="B193" s="112">
        <v>59</v>
      </c>
      <c r="C193" s="103" t="s">
        <v>138</v>
      </c>
      <c r="D193" s="103" t="s">
        <v>160</v>
      </c>
      <c r="E193" s="104" t="s">
        <v>182</v>
      </c>
      <c r="F193" s="99"/>
    </row>
    <row r="194" spans="1:6" s="100" customFormat="1" x14ac:dyDescent="0.2">
      <c r="A194" s="101">
        <v>43529</v>
      </c>
      <c r="B194" s="112">
        <v>17.600000000000001</v>
      </c>
      <c r="C194" s="103" t="s">
        <v>236</v>
      </c>
      <c r="D194" s="103" t="s">
        <v>237</v>
      </c>
      <c r="E194" s="104" t="s">
        <v>224</v>
      </c>
      <c r="F194" s="99"/>
    </row>
    <row r="195" spans="1:6" s="100" customFormat="1" x14ac:dyDescent="0.2">
      <c r="A195" s="101">
        <v>43530</v>
      </c>
      <c r="B195" s="112">
        <v>16.2</v>
      </c>
      <c r="C195" s="103" t="s">
        <v>238</v>
      </c>
      <c r="D195" s="103" t="s">
        <v>237</v>
      </c>
      <c r="E195" s="104" t="s">
        <v>224</v>
      </c>
      <c r="F195" s="99"/>
    </row>
    <row r="196" spans="1:6" s="100" customFormat="1" x14ac:dyDescent="0.2">
      <c r="A196" s="101">
        <v>43531</v>
      </c>
      <c r="B196" s="112">
        <v>23.8</v>
      </c>
      <c r="C196" s="103" t="s">
        <v>239</v>
      </c>
      <c r="D196" s="103" t="s">
        <v>237</v>
      </c>
      <c r="E196" s="104" t="s">
        <v>224</v>
      </c>
      <c r="F196" s="99"/>
    </row>
    <row r="197" spans="1:6" s="100" customFormat="1" x14ac:dyDescent="0.2">
      <c r="A197" s="101">
        <v>43536</v>
      </c>
      <c r="B197" s="112">
        <v>512.91</v>
      </c>
      <c r="C197" s="103" t="s">
        <v>240</v>
      </c>
      <c r="D197" s="103" t="s">
        <v>126</v>
      </c>
      <c r="E197" s="104" t="s">
        <v>182</v>
      </c>
      <c r="F197" s="99"/>
    </row>
    <row r="198" spans="1:6" s="100" customFormat="1" x14ac:dyDescent="0.2">
      <c r="A198" s="101">
        <v>43536</v>
      </c>
      <c r="B198" s="112">
        <v>53</v>
      </c>
      <c r="C198" s="103" t="s">
        <v>138</v>
      </c>
      <c r="D198" s="103" t="s">
        <v>157</v>
      </c>
      <c r="E198" s="104" t="s">
        <v>182</v>
      </c>
      <c r="F198" s="99"/>
    </row>
    <row r="199" spans="1:6" s="100" customFormat="1" x14ac:dyDescent="0.2">
      <c r="A199" s="101">
        <v>43536</v>
      </c>
      <c r="B199" s="112">
        <v>85</v>
      </c>
      <c r="C199" s="103" t="s">
        <v>138</v>
      </c>
      <c r="D199" s="103" t="s">
        <v>184</v>
      </c>
      <c r="E199" s="104" t="s">
        <v>182</v>
      </c>
      <c r="F199" s="99"/>
    </row>
    <row r="200" spans="1:6" s="100" customFormat="1" x14ac:dyDescent="0.2">
      <c r="A200" s="101">
        <v>43536</v>
      </c>
      <c r="B200" s="112">
        <v>60.5</v>
      </c>
      <c r="C200" s="103" t="s">
        <v>138</v>
      </c>
      <c r="D200" s="103" t="s">
        <v>241</v>
      </c>
      <c r="E200" s="104" t="s">
        <v>182</v>
      </c>
      <c r="F200" s="99"/>
    </row>
    <row r="201" spans="1:6" s="100" customFormat="1" x14ac:dyDescent="0.2">
      <c r="A201" s="101" t="s">
        <v>242</v>
      </c>
      <c r="B201" s="112">
        <v>562.9</v>
      </c>
      <c r="C201" s="103" t="s">
        <v>243</v>
      </c>
      <c r="D201" s="103" t="s">
        <v>126</v>
      </c>
      <c r="E201" s="104" t="s">
        <v>182</v>
      </c>
      <c r="F201" s="99"/>
    </row>
    <row r="202" spans="1:6" s="100" customFormat="1" x14ac:dyDescent="0.2">
      <c r="A202" s="101" t="s">
        <v>242</v>
      </c>
      <c r="B202" s="112">
        <v>95</v>
      </c>
      <c r="C202" s="103" t="s">
        <v>138</v>
      </c>
      <c r="D202" s="103" t="s">
        <v>157</v>
      </c>
      <c r="E202" s="104" t="s">
        <v>182</v>
      </c>
      <c r="F202" s="99"/>
    </row>
    <row r="203" spans="1:6" s="100" customFormat="1" x14ac:dyDescent="0.2">
      <c r="A203" s="101" t="s">
        <v>242</v>
      </c>
      <c r="B203" s="112">
        <v>299</v>
      </c>
      <c r="C203" s="103" t="s">
        <v>138</v>
      </c>
      <c r="D203" s="103" t="s">
        <v>146</v>
      </c>
      <c r="E203" s="104" t="s">
        <v>182</v>
      </c>
      <c r="F203" s="99"/>
    </row>
    <row r="204" spans="1:6" s="100" customFormat="1" x14ac:dyDescent="0.2">
      <c r="A204" s="101">
        <v>43543</v>
      </c>
      <c r="B204" s="112">
        <v>42.5</v>
      </c>
      <c r="C204" s="103" t="s">
        <v>138</v>
      </c>
      <c r="D204" s="103" t="s">
        <v>244</v>
      </c>
      <c r="E204" s="104" t="s">
        <v>182</v>
      </c>
      <c r="F204" s="99"/>
    </row>
    <row r="205" spans="1:6" s="100" customFormat="1" x14ac:dyDescent="0.2">
      <c r="A205" s="101">
        <v>43544</v>
      </c>
      <c r="B205" s="112">
        <v>42.5</v>
      </c>
      <c r="C205" s="103" t="s">
        <v>138</v>
      </c>
      <c r="D205" s="103" t="s">
        <v>245</v>
      </c>
      <c r="E205" s="104" t="s">
        <v>182</v>
      </c>
      <c r="F205" s="99"/>
    </row>
    <row r="206" spans="1:6" s="100" customFormat="1" x14ac:dyDescent="0.2">
      <c r="A206" s="101" t="s">
        <v>242</v>
      </c>
      <c r="B206" s="112">
        <v>60.5</v>
      </c>
      <c r="C206" s="103" t="s">
        <v>138</v>
      </c>
      <c r="D206" s="103" t="s">
        <v>241</v>
      </c>
      <c r="E206" s="104" t="s">
        <v>182</v>
      </c>
      <c r="F206" s="99"/>
    </row>
    <row r="207" spans="1:6" s="100" customFormat="1" ht="25.5" x14ac:dyDescent="0.2">
      <c r="A207" s="101">
        <v>43550</v>
      </c>
      <c r="B207" s="112">
        <v>9</v>
      </c>
      <c r="C207" s="103" t="s">
        <v>246</v>
      </c>
      <c r="D207" s="103" t="s">
        <v>183</v>
      </c>
      <c r="E207" s="104" t="s">
        <v>247</v>
      </c>
      <c r="F207" s="99"/>
    </row>
    <row r="208" spans="1:6" s="100" customFormat="1" x14ac:dyDescent="0.2">
      <c r="A208" s="101">
        <v>43550</v>
      </c>
      <c r="B208" s="112">
        <v>444.9</v>
      </c>
      <c r="C208" s="103" t="s">
        <v>138</v>
      </c>
      <c r="D208" s="103" t="s">
        <v>126</v>
      </c>
      <c r="E208" s="104" t="s">
        <v>247</v>
      </c>
      <c r="F208" s="99"/>
    </row>
    <row r="209" spans="1:6" s="100" customFormat="1" x14ac:dyDescent="0.2">
      <c r="A209" s="101">
        <v>43550</v>
      </c>
      <c r="B209" s="112">
        <v>53</v>
      </c>
      <c r="C209" s="103" t="s">
        <v>138</v>
      </c>
      <c r="D209" s="103" t="s">
        <v>157</v>
      </c>
      <c r="E209" s="104" t="s">
        <v>247</v>
      </c>
      <c r="F209" s="99"/>
    </row>
    <row r="210" spans="1:6" s="100" customFormat="1" ht="25.5" x14ac:dyDescent="0.2">
      <c r="A210" s="101">
        <v>43550</v>
      </c>
      <c r="B210" s="112">
        <v>42.2</v>
      </c>
      <c r="C210" s="103" t="s">
        <v>138</v>
      </c>
      <c r="D210" s="103" t="s">
        <v>248</v>
      </c>
      <c r="E210" s="104" t="s">
        <v>247</v>
      </c>
      <c r="F210" s="99"/>
    </row>
    <row r="211" spans="1:6" s="100" customFormat="1" x14ac:dyDescent="0.2">
      <c r="A211" s="101">
        <v>43550</v>
      </c>
      <c r="B211" s="112">
        <v>36.200000000000003</v>
      </c>
      <c r="C211" s="103" t="s">
        <v>138</v>
      </c>
      <c r="D211" s="103" t="s">
        <v>249</v>
      </c>
      <c r="E211" s="104" t="s">
        <v>247</v>
      </c>
      <c r="F211" s="99"/>
    </row>
    <row r="212" spans="1:6" s="100" customFormat="1" x14ac:dyDescent="0.2">
      <c r="A212" s="101">
        <v>43550</v>
      </c>
      <c r="B212" s="112">
        <v>60.5</v>
      </c>
      <c r="C212" s="103" t="s">
        <v>138</v>
      </c>
      <c r="D212" s="103" t="s">
        <v>241</v>
      </c>
      <c r="E212" s="104" t="s">
        <v>247</v>
      </c>
      <c r="F212" s="99"/>
    </row>
    <row r="213" spans="1:6" s="100" customFormat="1" ht="25.5" x14ac:dyDescent="0.2">
      <c r="A213" s="101" t="s">
        <v>250</v>
      </c>
      <c r="B213" s="112">
        <v>641.91</v>
      </c>
      <c r="C213" s="103" t="s">
        <v>251</v>
      </c>
      <c r="D213" s="103" t="s">
        <v>126</v>
      </c>
      <c r="E213" s="104" t="s">
        <v>182</v>
      </c>
      <c r="F213" s="99"/>
    </row>
    <row r="214" spans="1:6" s="100" customFormat="1" x14ac:dyDescent="0.2">
      <c r="A214" s="101">
        <v>43557</v>
      </c>
      <c r="B214" s="112">
        <v>9</v>
      </c>
      <c r="C214" s="103" t="s">
        <v>138</v>
      </c>
      <c r="D214" s="103" t="s">
        <v>183</v>
      </c>
      <c r="E214" s="104" t="s">
        <v>182</v>
      </c>
      <c r="F214" s="99"/>
    </row>
    <row r="215" spans="1:6" s="100" customFormat="1" x14ac:dyDescent="0.2">
      <c r="A215" s="101" t="s">
        <v>250</v>
      </c>
      <c r="B215" s="112">
        <v>95</v>
      </c>
      <c r="C215" s="103" t="s">
        <v>138</v>
      </c>
      <c r="D215" s="103" t="s">
        <v>157</v>
      </c>
      <c r="E215" s="104" t="s">
        <v>182</v>
      </c>
      <c r="F215" s="99"/>
    </row>
    <row r="216" spans="1:6" s="100" customFormat="1" x14ac:dyDescent="0.2">
      <c r="A216" s="101" t="s">
        <v>250</v>
      </c>
      <c r="B216" s="112">
        <v>200</v>
      </c>
      <c r="C216" s="103" t="s">
        <v>138</v>
      </c>
      <c r="D216" s="103" t="s">
        <v>146</v>
      </c>
      <c r="E216" s="104" t="s">
        <v>182</v>
      </c>
      <c r="F216" s="99"/>
    </row>
    <row r="217" spans="1:6" s="100" customFormat="1" x14ac:dyDescent="0.2">
      <c r="A217" s="101" t="s">
        <v>250</v>
      </c>
      <c r="B217" s="112">
        <v>42</v>
      </c>
      <c r="C217" s="103" t="s">
        <v>138</v>
      </c>
      <c r="D217" s="103" t="s">
        <v>137</v>
      </c>
      <c r="E217" s="104" t="s">
        <v>182</v>
      </c>
      <c r="F217" s="99"/>
    </row>
    <row r="218" spans="1:6" s="100" customFormat="1" x14ac:dyDescent="0.2">
      <c r="A218" s="101" t="s">
        <v>250</v>
      </c>
      <c r="B218" s="112">
        <v>85</v>
      </c>
      <c r="C218" s="103" t="s">
        <v>138</v>
      </c>
      <c r="D218" s="103" t="s">
        <v>184</v>
      </c>
      <c r="E218" s="104" t="s">
        <v>182</v>
      </c>
      <c r="F218" s="99"/>
    </row>
    <row r="219" spans="1:6" s="100" customFormat="1" x14ac:dyDescent="0.2">
      <c r="A219" s="101" t="s">
        <v>250</v>
      </c>
      <c r="B219" s="112">
        <v>60.5</v>
      </c>
      <c r="C219" s="103" t="s">
        <v>138</v>
      </c>
      <c r="D219" s="103" t="s">
        <v>241</v>
      </c>
      <c r="E219" s="104" t="s">
        <v>182</v>
      </c>
      <c r="F219" s="99"/>
    </row>
    <row r="220" spans="1:6" s="100" customFormat="1" ht="25.5" x14ac:dyDescent="0.2">
      <c r="A220" s="101" t="s">
        <v>252</v>
      </c>
      <c r="B220" s="112">
        <v>542.9</v>
      </c>
      <c r="C220" s="103" t="s">
        <v>253</v>
      </c>
      <c r="D220" s="103" t="s">
        <v>126</v>
      </c>
      <c r="E220" s="104" t="s">
        <v>182</v>
      </c>
      <c r="F220" s="99"/>
    </row>
    <row r="221" spans="1:6" s="100" customFormat="1" x14ac:dyDescent="0.2">
      <c r="A221" s="101" t="s">
        <v>252</v>
      </c>
      <c r="B221" s="112">
        <v>95</v>
      </c>
      <c r="C221" s="103" t="s">
        <v>138</v>
      </c>
      <c r="D221" s="103" t="s">
        <v>157</v>
      </c>
      <c r="E221" s="104" t="s">
        <v>182</v>
      </c>
      <c r="F221" s="99"/>
    </row>
    <row r="222" spans="1:6" s="100" customFormat="1" x14ac:dyDescent="0.2">
      <c r="A222" s="101" t="s">
        <v>252</v>
      </c>
      <c r="B222" s="112">
        <v>200</v>
      </c>
      <c r="C222" s="103" t="s">
        <v>138</v>
      </c>
      <c r="D222" s="103" t="s">
        <v>146</v>
      </c>
      <c r="E222" s="104" t="s">
        <v>182</v>
      </c>
      <c r="F222" s="99"/>
    </row>
    <row r="223" spans="1:6" s="100" customFormat="1" x14ac:dyDescent="0.2">
      <c r="A223" s="101" t="s">
        <v>252</v>
      </c>
      <c r="B223" s="112">
        <v>28</v>
      </c>
      <c r="C223" s="103" t="s">
        <v>138</v>
      </c>
      <c r="D223" s="103" t="s">
        <v>137</v>
      </c>
      <c r="E223" s="104" t="s">
        <v>182</v>
      </c>
      <c r="F223" s="99"/>
    </row>
    <row r="224" spans="1:6" s="100" customFormat="1" x14ac:dyDescent="0.2">
      <c r="A224" s="101" t="s">
        <v>252</v>
      </c>
      <c r="B224" s="112">
        <v>145</v>
      </c>
      <c r="C224" s="103" t="s">
        <v>138</v>
      </c>
      <c r="D224" s="103" t="s">
        <v>254</v>
      </c>
      <c r="E224" s="104" t="s">
        <v>182</v>
      </c>
      <c r="F224" s="99"/>
    </row>
    <row r="225" spans="1:6" s="100" customFormat="1" x14ac:dyDescent="0.2">
      <c r="A225" s="101" t="s">
        <v>252</v>
      </c>
      <c r="B225" s="112">
        <v>60.5</v>
      </c>
      <c r="C225" s="103" t="s">
        <v>138</v>
      </c>
      <c r="D225" s="103" t="s">
        <v>241</v>
      </c>
      <c r="E225" s="104" t="s">
        <v>182</v>
      </c>
      <c r="F225" s="99"/>
    </row>
    <row r="226" spans="1:6" s="100" customFormat="1" ht="25.5" x14ac:dyDescent="0.2">
      <c r="A226" s="107">
        <v>43592</v>
      </c>
      <c r="B226" s="112">
        <v>720.9</v>
      </c>
      <c r="C226" s="103" t="s">
        <v>255</v>
      </c>
      <c r="D226" s="103" t="s">
        <v>126</v>
      </c>
      <c r="E226" s="104" t="s">
        <v>182</v>
      </c>
      <c r="F226" s="99"/>
    </row>
    <row r="227" spans="1:6" s="100" customFormat="1" x14ac:dyDescent="0.2">
      <c r="A227" s="107">
        <v>43592</v>
      </c>
      <c r="B227" s="112">
        <v>53</v>
      </c>
      <c r="C227" s="103" t="s">
        <v>138</v>
      </c>
      <c r="D227" s="103" t="s">
        <v>157</v>
      </c>
      <c r="E227" s="104" t="s">
        <v>182</v>
      </c>
      <c r="F227" s="99"/>
    </row>
    <row r="228" spans="1:6" s="100" customFormat="1" x14ac:dyDescent="0.2">
      <c r="A228" s="107">
        <v>43592</v>
      </c>
      <c r="B228" s="112">
        <v>85</v>
      </c>
      <c r="C228" s="103" t="s">
        <v>138</v>
      </c>
      <c r="D228" s="103" t="s">
        <v>184</v>
      </c>
      <c r="E228" s="104" t="s">
        <v>182</v>
      </c>
      <c r="F228" s="99"/>
    </row>
    <row r="229" spans="1:6" s="100" customFormat="1" x14ac:dyDescent="0.2">
      <c r="A229" s="107">
        <v>43592</v>
      </c>
      <c r="B229" s="112">
        <v>60.5</v>
      </c>
      <c r="C229" s="103" t="s">
        <v>138</v>
      </c>
      <c r="D229" s="103" t="s">
        <v>241</v>
      </c>
      <c r="E229" s="104" t="s">
        <v>182</v>
      </c>
      <c r="F229" s="99"/>
    </row>
    <row r="230" spans="1:6" s="100" customFormat="1" ht="25.5" x14ac:dyDescent="0.2">
      <c r="A230" s="107">
        <v>43600</v>
      </c>
      <c r="B230" s="112">
        <v>720.91</v>
      </c>
      <c r="C230" s="103" t="s">
        <v>256</v>
      </c>
      <c r="D230" s="103" t="s">
        <v>126</v>
      </c>
      <c r="E230" s="104" t="s">
        <v>182</v>
      </c>
      <c r="F230" s="99"/>
    </row>
    <row r="231" spans="1:6" s="100" customFormat="1" x14ac:dyDescent="0.2">
      <c r="A231" s="107">
        <v>43600</v>
      </c>
      <c r="B231" s="112">
        <v>53</v>
      </c>
      <c r="C231" s="103" t="s">
        <v>138</v>
      </c>
      <c r="D231" s="103" t="s">
        <v>157</v>
      </c>
      <c r="E231" s="104" t="s">
        <v>182</v>
      </c>
      <c r="F231" s="99"/>
    </row>
    <row r="232" spans="1:6" s="100" customFormat="1" x14ac:dyDescent="0.2">
      <c r="A232" s="107">
        <v>43600</v>
      </c>
      <c r="B232" s="112">
        <v>85</v>
      </c>
      <c r="C232" s="103" t="s">
        <v>138</v>
      </c>
      <c r="D232" s="103" t="s">
        <v>184</v>
      </c>
      <c r="E232" s="104" t="s">
        <v>182</v>
      </c>
      <c r="F232" s="99"/>
    </row>
    <row r="233" spans="1:6" s="100" customFormat="1" x14ac:dyDescent="0.2">
      <c r="A233" s="107">
        <v>43600</v>
      </c>
      <c r="B233" s="112">
        <v>60.5</v>
      </c>
      <c r="C233" s="103" t="s">
        <v>138</v>
      </c>
      <c r="D233" s="103" t="s">
        <v>241</v>
      </c>
      <c r="E233" s="104" t="s">
        <v>182</v>
      </c>
      <c r="F233" s="99"/>
    </row>
    <row r="234" spans="1:6" s="100" customFormat="1" x14ac:dyDescent="0.2">
      <c r="A234" s="107" t="s">
        <v>257</v>
      </c>
      <c r="B234" s="112">
        <v>324.91000000000003</v>
      </c>
      <c r="C234" s="103" t="s">
        <v>258</v>
      </c>
      <c r="D234" s="103" t="s">
        <v>126</v>
      </c>
      <c r="E234" s="104" t="s">
        <v>182</v>
      </c>
      <c r="F234" s="99"/>
    </row>
    <row r="235" spans="1:6" s="100" customFormat="1" x14ac:dyDescent="0.2">
      <c r="A235" s="107" t="s">
        <v>257</v>
      </c>
      <c r="B235" s="112">
        <v>95</v>
      </c>
      <c r="C235" s="103" t="s">
        <v>138</v>
      </c>
      <c r="D235" s="103" t="s">
        <v>157</v>
      </c>
      <c r="E235" s="104" t="s">
        <v>182</v>
      </c>
      <c r="F235" s="99"/>
    </row>
    <row r="236" spans="1:6" s="100" customFormat="1" x14ac:dyDescent="0.2">
      <c r="A236" s="107" t="s">
        <v>257</v>
      </c>
      <c r="B236" s="112">
        <v>240</v>
      </c>
      <c r="C236" s="103" t="s">
        <v>138</v>
      </c>
      <c r="D236" s="103" t="s">
        <v>146</v>
      </c>
      <c r="E236" s="104" t="s">
        <v>182</v>
      </c>
      <c r="F236" s="99"/>
    </row>
    <row r="237" spans="1:6" s="100" customFormat="1" x14ac:dyDescent="0.2">
      <c r="A237" s="107">
        <v>43613</v>
      </c>
      <c r="B237" s="112">
        <v>15.1</v>
      </c>
      <c r="C237" s="103" t="s">
        <v>138</v>
      </c>
      <c r="D237" s="103" t="s">
        <v>175</v>
      </c>
      <c r="E237" s="104" t="s">
        <v>182</v>
      </c>
      <c r="F237" s="99"/>
    </row>
    <row r="238" spans="1:6" s="100" customFormat="1" x14ac:dyDescent="0.2">
      <c r="A238" s="107">
        <v>43613</v>
      </c>
      <c r="B238" s="112">
        <v>39</v>
      </c>
      <c r="C238" s="103" t="s">
        <v>138</v>
      </c>
      <c r="D238" s="103" t="s">
        <v>137</v>
      </c>
      <c r="E238" s="104" t="s">
        <v>182</v>
      </c>
      <c r="F238" s="99"/>
    </row>
    <row r="239" spans="1:6" s="100" customFormat="1" x14ac:dyDescent="0.2">
      <c r="A239" s="107" t="s">
        <v>257</v>
      </c>
      <c r="B239" s="112">
        <v>85</v>
      </c>
      <c r="C239" s="103" t="s">
        <v>138</v>
      </c>
      <c r="D239" s="103" t="s">
        <v>259</v>
      </c>
      <c r="E239" s="104" t="s">
        <v>182</v>
      </c>
      <c r="F239" s="99"/>
    </row>
    <row r="240" spans="1:6" s="100" customFormat="1" x14ac:dyDescent="0.2">
      <c r="A240" s="107">
        <v>43614</v>
      </c>
      <c r="B240" s="112">
        <v>13.5</v>
      </c>
      <c r="C240" s="103" t="s">
        <v>138</v>
      </c>
      <c r="D240" s="103" t="s">
        <v>156</v>
      </c>
      <c r="E240" s="104" t="s">
        <v>182</v>
      </c>
      <c r="F240" s="99"/>
    </row>
    <row r="241" spans="1:6" s="100" customFormat="1" x14ac:dyDescent="0.2">
      <c r="A241" s="107" t="s">
        <v>257</v>
      </c>
      <c r="B241" s="112">
        <v>60.5</v>
      </c>
      <c r="C241" s="103" t="s">
        <v>138</v>
      </c>
      <c r="D241" s="103" t="s">
        <v>241</v>
      </c>
      <c r="E241" s="104" t="s">
        <v>182</v>
      </c>
      <c r="F241" s="99"/>
    </row>
    <row r="242" spans="1:6" s="100" customFormat="1" ht="25.5" x14ac:dyDescent="0.2">
      <c r="A242" s="107" t="s">
        <v>260</v>
      </c>
      <c r="B242" s="112">
        <v>611.9</v>
      </c>
      <c r="C242" s="103" t="s">
        <v>261</v>
      </c>
      <c r="D242" s="103" t="s">
        <v>126</v>
      </c>
      <c r="E242" s="104" t="s">
        <v>182</v>
      </c>
      <c r="F242" s="99"/>
    </row>
    <row r="243" spans="1:6" s="100" customFormat="1" x14ac:dyDescent="0.2">
      <c r="A243" s="107" t="s">
        <v>262</v>
      </c>
      <c r="B243" s="112">
        <v>95</v>
      </c>
      <c r="C243" s="103" t="s">
        <v>138</v>
      </c>
      <c r="D243" s="112" t="s">
        <v>263</v>
      </c>
      <c r="E243" s="104" t="s">
        <v>182</v>
      </c>
      <c r="F243" s="99"/>
    </row>
    <row r="244" spans="1:6" s="100" customFormat="1" x14ac:dyDescent="0.2">
      <c r="A244" s="107">
        <v>43629</v>
      </c>
      <c r="B244" s="112">
        <v>27</v>
      </c>
      <c r="C244" s="103" t="s">
        <v>138</v>
      </c>
      <c r="D244" s="112" t="s">
        <v>137</v>
      </c>
      <c r="E244" s="104" t="s">
        <v>182</v>
      </c>
      <c r="F244" s="99"/>
    </row>
    <row r="245" spans="1:6" s="100" customFormat="1" ht="25.5" x14ac:dyDescent="0.2">
      <c r="A245" s="107" t="s">
        <v>260</v>
      </c>
      <c r="B245" s="112">
        <v>85</v>
      </c>
      <c r="C245" s="103" t="s">
        <v>138</v>
      </c>
      <c r="D245" s="103" t="s">
        <v>264</v>
      </c>
      <c r="E245" s="104" t="s">
        <v>182</v>
      </c>
      <c r="F245" s="99"/>
    </row>
    <row r="246" spans="1:6" s="100" customFormat="1" x14ac:dyDescent="0.2">
      <c r="A246" s="107" t="s">
        <v>260</v>
      </c>
      <c r="B246" s="112">
        <v>200</v>
      </c>
      <c r="C246" s="103" t="s">
        <v>138</v>
      </c>
      <c r="D246" s="103" t="s">
        <v>146</v>
      </c>
      <c r="E246" s="104" t="s">
        <v>182</v>
      </c>
      <c r="F246" s="99"/>
    </row>
    <row r="247" spans="1:6" s="100" customFormat="1" x14ac:dyDescent="0.2">
      <c r="A247" s="107">
        <v>43630</v>
      </c>
      <c r="B247" s="112">
        <v>13.5</v>
      </c>
      <c r="C247" s="103" t="s">
        <v>138</v>
      </c>
      <c r="D247" s="103" t="s">
        <v>156</v>
      </c>
      <c r="E247" s="104" t="s">
        <v>182</v>
      </c>
      <c r="F247" s="99"/>
    </row>
    <row r="248" spans="1:6" s="100" customFormat="1" x14ac:dyDescent="0.2">
      <c r="A248" s="107" t="s">
        <v>262</v>
      </c>
      <c r="B248" s="112">
        <v>60.5</v>
      </c>
      <c r="C248" s="103" t="s">
        <v>138</v>
      </c>
      <c r="D248" s="103" t="s">
        <v>241</v>
      </c>
      <c r="E248" s="104" t="s">
        <v>182</v>
      </c>
      <c r="F248" s="99"/>
    </row>
    <row r="249" spans="1:6" s="100" customFormat="1" x14ac:dyDescent="0.2">
      <c r="A249" s="107">
        <v>43633</v>
      </c>
      <c r="B249" s="112">
        <v>304.89999999999998</v>
      </c>
      <c r="C249" s="103" t="s">
        <v>265</v>
      </c>
      <c r="D249" s="103" t="s">
        <v>126</v>
      </c>
      <c r="E249" s="104" t="s">
        <v>182</v>
      </c>
      <c r="F249" s="99"/>
    </row>
    <row r="250" spans="1:6" s="100" customFormat="1" x14ac:dyDescent="0.2">
      <c r="A250" s="107">
        <v>43633</v>
      </c>
      <c r="B250" s="112">
        <v>53</v>
      </c>
      <c r="C250" s="103" t="s">
        <v>138</v>
      </c>
      <c r="D250" s="103" t="s">
        <v>266</v>
      </c>
      <c r="E250" s="104" t="s">
        <v>182</v>
      </c>
      <c r="F250" s="99"/>
    </row>
    <row r="251" spans="1:6" s="100" customFormat="1" x14ac:dyDescent="0.2">
      <c r="A251" s="107">
        <v>43633</v>
      </c>
      <c r="B251" s="112">
        <v>85</v>
      </c>
      <c r="C251" s="103" t="s">
        <v>138</v>
      </c>
      <c r="D251" s="103" t="s">
        <v>259</v>
      </c>
      <c r="E251" s="104" t="s">
        <v>182</v>
      </c>
      <c r="F251" s="99"/>
    </row>
    <row r="252" spans="1:6" s="100" customFormat="1" x14ac:dyDescent="0.2">
      <c r="A252" s="107">
        <v>43633</v>
      </c>
      <c r="B252" s="112">
        <v>9</v>
      </c>
      <c r="C252" s="103" t="s">
        <v>138</v>
      </c>
      <c r="D252" s="103" t="s">
        <v>156</v>
      </c>
      <c r="E252" s="104" t="s">
        <v>182</v>
      </c>
      <c r="F252" s="99"/>
    </row>
    <row r="253" spans="1:6" s="100" customFormat="1" x14ac:dyDescent="0.2">
      <c r="A253" s="107">
        <v>43633</v>
      </c>
      <c r="B253" s="112">
        <v>60.5</v>
      </c>
      <c r="C253" s="103" t="s">
        <v>138</v>
      </c>
      <c r="D253" s="103" t="s">
        <v>241</v>
      </c>
      <c r="E253" s="104" t="s">
        <v>182</v>
      </c>
      <c r="F253" s="99"/>
    </row>
    <row r="254" spans="1:6" s="100" customFormat="1" x14ac:dyDescent="0.2">
      <c r="A254" s="107">
        <v>43635</v>
      </c>
      <c r="B254" s="112">
        <v>762.8</v>
      </c>
      <c r="C254" s="103" t="s">
        <v>201</v>
      </c>
      <c r="D254" s="103" t="s">
        <v>126</v>
      </c>
      <c r="E254" s="104" t="s">
        <v>182</v>
      </c>
      <c r="F254" s="99"/>
    </row>
    <row r="255" spans="1:6" s="100" customFormat="1" x14ac:dyDescent="0.2">
      <c r="A255" s="107">
        <v>43635</v>
      </c>
      <c r="B255" s="112">
        <v>53</v>
      </c>
      <c r="C255" s="103" t="s">
        <v>138</v>
      </c>
      <c r="D255" s="103" t="s">
        <v>267</v>
      </c>
      <c r="E255" s="104" t="s">
        <v>182</v>
      </c>
      <c r="F255" s="99"/>
    </row>
    <row r="256" spans="1:6" s="100" customFormat="1" x14ac:dyDescent="0.2">
      <c r="A256" s="107">
        <v>43635</v>
      </c>
      <c r="B256" s="112">
        <v>85</v>
      </c>
      <c r="C256" s="103" t="s">
        <v>138</v>
      </c>
      <c r="D256" s="103" t="s">
        <v>259</v>
      </c>
      <c r="E256" s="104" t="s">
        <v>182</v>
      </c>
      <c r="F256" s="99"/>
    </row>
    <row r="257" spans="1:6" s="100" customFormat="1" x14ac:dyDescent="0.2">
      <c r="A257" s="107">
        <v>43635</v>
      </c>
      <c r="B257" s="112">
        <v>13.5</v>
      </c>
      <c r="C257" s="103" t="s">
        <v>138</v>
      </c>
      <c r="D257" s="103" t="s">
        <v>268</v>
      </c>
      <c r="E257" s="104" t="s">
        <v>182</v>
      </c>
      <c r="F257" s="99"/>
    </row>
    <row r="258" spans="1:6" s="100" customFormat="1" x14ac:dyDescent="0.2">
      <c r="A258" s="107">
        <v>43635</v>
      </c>
      <c r="B258" s="112">
        <v>60.5</v>
      </c>
      <c r="C258" s="103" t="s">
        <v>138</v>
      </c>
      <c r="D258" s="103" t="s">
        <v>241</v>
      </c>
      <c r="E258" s="104" t="s">
        <v>182</v>
      </c>
      <c r="F258" s="99"/>
    </row>
    <row r="259" spans="1:6" s="100" customFormat="1" x14ac:dyDescent="0.2">
      <c r="A259" s="107">
        <v>43643</v>
      </c>
      <c r="B259" s="112">
        <v>235.8</v>
      </c>
      <c r="C259" s="103" t="s">
        <v>269</v>
      </c>
      <c r="D259" s="103" t="s">
        <v>126</v>
      </c>
      <c r="E259" s="104" t="s">
        <v>182</v>
      </c>
      <c r="F259" s="99"/>
    </row>
    <row r="260" spans="1:6" s="100" customFormat="1" x14ac:dyDescent="0.2">
      <c r="A260" s="107">
        <v>43643</v>
      </c>
      <c r="B260" s="112">
        <v>53</v>
      </c>
      <c r="C260" s="103" t="s">
        <v>138</v>
      </c>
      <c r="D260" s="103" t="s">
        <v>270</v>
      </c>
      <c r="E260" s="104" t="s">
        <v>182</v>
      </c>
      <c r="F260" s="99"/>
    </row>
    <row r="261" spans="1:6" s="100" customFormat="1" x14ac:dyDescent="0.2">
      <c r="A261" s="107">
        <v>43643</v>
      </c>
      <c r="B261" s="112">
        <v>85</v>
      </c>
      <c r="C261" s="103" t="s">
        <v>138</v>
      </c>
      <c r="D261" s="103" t="s">
        <v>259</v>
      </c>
      <c r="E261" s="104" t="s">
        <v>182</v>
      </c>
      <c r="F261" s="99"/>
    </row>
    <row r="262" spans="1:6" s="100" customFormat="1" x14ac:dyDescent="0.2">
      <c r="A262" s="107">
        <v>43643</v>
      </c>
      <c r="B262" s="112">
        <v>60.5</v>
      </c>
      <c r="C262" s="103" t="s">
        <v>138</v>
      </c>
      <c r="D262" s="103" t="s">
        <v>241</v>
      </c>
      <c r="E262" s="104" t="s">
        <v>182</v>
      </c>
      <c r="F262" s="99"/>
    </row>
    <row r="263" spans="1:6" ht="19.5" customHeight="1" x14ac:dyDescent="0.2">
      <c r="A263" s="108" t="s">
        <v>271</v>
      </c>
      <c r="B263" s="109">
        <f>SUM(B62:B262)</f>
        <v>33117.051000000014</v>
      </c>
      <c r="C263" s="110" t="str">
        <f>IF(SUBTOTAL(3,B62:B262)=SUBTOTAL(103,B62:B262),'Summary and sign-off'!$A$47,'Summary and sign-off'!$A$48)</f>
        <v>Check - there are no hidden rows with data</v>
      </c>
      <c r="D263" s="212" t="str">
        <f>IF('Summary and sign-off'!F55='Summary and sign-off'!F53,'Summary and sign-off'!A50,'Summary and sign-off'!A49)</f>
        <v>Check - each entry provides sufficient information</v>
      </c>
      <c r="E263" s="212"/>
      <c r="F263" s="26"/>
    </row>
    <row r="264" spans="1:6" ht="10.5" customHeight="1" x14ac:dyDescent="0.2">
      <c r="A264" s="111"/>
      <c r="B264" s="54"/>
      <c r="C264" s="53"/>
      <c r="D264" s="53"/>
      <c r="E264" s="53"/>
      <c r="F264" s="53"/>
    </row>
    <row r="265" spans="1:6" ht="34.5" customHeight="1" x14ac:dyDescent="0.2">
      <c r="A265" s="115" t="s">
        <v>272</v>
      </c>
      <c r="B265" s="116">
        <f>B58+B263</f>
        <v>55870.877207715435</v>
      </c>
      <c r="C265" s="117"/>
      <c r="D265" s="117"/>
      <c r="E265" s="117"/>
      <c r="F265" s="47"/>
    </row>
    <row r="266" spans="1:6" x14ac:dyDescent="0.2">
      <c r="A266" s="111"/>
      <c r="B266" s="54"/>
      <c r="C266" s="53"/>
      <c r="D266" s="53"/>
      <c r="E266" s="53"/>
      <c r="F266" s="53"/>
    </row>
    <row r="267" spans="1:6" x14ac:dyDescent="0.2">
      <c r="A267" s="118" t="s">
        <v>75</v>
      </c>
      <c r="B267" s="59"/>
      <c r="C267" s="47"/>
      <c r="D267" s="47"/>
      <c r="E267" s="47"/>
      <c r="F267" s="53"/>
    </row>
    <row r="268" spans="1:6" ht="12.6" customHeight="1" x14ac:dyDescent="0.2">
      <c r="A268" s="119" t="s">
        <v>273</v>
      </c>
      <c r="B268" s="61"/>
      <c r="C268" s="61"/>
      <c r="D268" s="120"/>
      <c r="E268" s="120"/>
      <c r="F268" s="53"/>
    </row>
    <row r="269" spans="1:6" ht="12.95" customHeight="1" x14ac:dyDescent="0.2">
      <c r="A269" s="121" t="s">
        <v>274</v>
      </c>
      <c r="B269" s="53"/>
      <c r="C269" s="120"/>
      <c r="D269" s="53"/>
      <c r="E269" s="120"/>
      <c r="F269" s="53"/>
    </row>
    <row r="270" spans="1:6" x14ac:dyDescent="0.2">
      <c r="A270" s="121" t="s">
        <v>275</v>
      </c>
      <c r="B270" s="120"/>
      <c r="C270" s="120"/>
      <c r="D270" s="120"/>
      <c r="E270" s="122"/>
      <c r="F270" s="26"/>
    </row>
    <row r="271" spans="1:6" x14ac:dyDescent="0.2">
      <c r="A271" s="119" t="s">
        <v>81</v>
      </c>
      <c r="B271" s="59"/>
      <c r="C271" s="47"/>
      <c r="D271" s="47"/>
      <c r="E271" s="47"/>
      <c r="F271" s="53"/>
    </row>
    <row r="272" spans="1:6" ht="12.95" customHeight="1" x14ac:dyDescent="0.2">
      <c r="A272" s="121" t="s">
        <v>276</v>
      </c>
      <c r="B272" s="53"/>
      <c r="C272" s="120"/>
      <c r="D272" s="53"/>
      <c r="E272" s="120"/>
      <c r="F272" s="53"/>
    </row>
    <row r="273" spans="1:6" x14ac:dyDescent="0.2">
      <c r="A273" s="121" t="s">
        <v>277</v>
      </c>
      <c r="B273" s="120"/>
      <c r="C273" s="120"/>
      <c r="D273" s="120"/>
      <c r="E273" s="122"/>
      <c r="F273" s="26"/>
    </row>
    <row r="274" spans="1:6" x14ac:dyDescent="0.2">
      <c r="A274" s="123" t="s">
        <v>278</v>
      </c>
      <c r="B274" s="124"/>
      <c r="C274" s="124"/>
      <c r="D274" s="124"/>
      <c r="E274" s="122"/>
      <c r="F274" s="26"/>
    </row>
    <row r="275" spans="1:6" x14ac:dyDescent="0.2">
      <c r="A275" s="125"/>
      <c r="B275" s="53"/>
      <c r="C275" s="53"/>
      <c r="D275" s="53"/>
      <c r="E275" s="26"/>
      <c r="F275" s="26"/>
    </row>
    <row r="276" spans="1:6" hidden="1" x14ac:dyDescent="0.2">
      <c r="A276" s="125"/>
      <c r="B276" s="53"/>
      <c r="C276" s="53"/>
      <c r="D276" s="53"/>
      <c r="E276" s="26"/>
      <c r="F276" s="26"/>
    </row>
    <row r="277" spans="1:6" hidden="1" x14ac:dyDescent="0.2"/>
    <row r="278" spans="1:6" hidden="1" x14ac:dyDescent="0.2"/>
    <row r="279" spans="1:6" hidden="1" x14ac:dyDescent="0.2"/>
    <row r="280" spans="1:6" hidden="1" x14ac:dyDescent="0.2"/>
    <row r="281" spans="1:6" ht="12.75" hidden="1" customHeight="1" x14ac:dyDescent="0.2"/>
    <row r="282" spans="1:6" hidden="1" x14ac:dyDescent="0.2"/>
    <row r="283" spans="1:6" hidden="1" x14ac:dyDescent="0.2"/>
    <row r="284" spans="1:6" hidden="1" x14ac:dyDescent="0.2">
      <c r="A284" s="127"/>
      <c r="B284" s="26"/>
      <c r="C284" s="26"/>
      <c r="D284" s="26"/>
      <c r="E284" s="26"/>
      <c r="F284" s="26"/>
    </row>
    <row r="285" spans="1:6" hidden="1" x14ac:dyDescent="0.2">
      <c r="A285" s="127"/>
      <c r="B285" s="26"/>
      <c r="C285" s="26"/>
      <c r="D285" s="26"/>
      <c r="E285" s="26"/>
      <c r="F285" s="26"/>
    </row>
    <row r="286" spans="1:6" hidden="1" x14ac:dyDescent="0.2">
      <c r="A286" s="127"/>
      <c r="B286" s="26"/>
      <c r="C286" s="26"/>
      <c r="D286" s="26"/>
      <c r="E286" s="26"/>
      <c r="F286" s="26"/>
    </row>
    <row r="287" spans="1:6" hidden="1" x14ac:dyDescent="0.2">
      <c r="A287" s="127"/>
      <c r="B287" s="26"/>
      <c r="C287" s="26"/>
      <c r="D287" s="26"/>
      <c r="E287" s="26"/>
      <c r="F287" s="26"/>
    </row>
    <row r="288" spans="1:6" hidden="1" x14ac:dyDescent="0.2">
      <c r="A288" s="127"/>
      <c r="B288" s="26"/>
      <c r="C288" s="26"/>
      <c r="D288" s="26"/>
      <c r="E288" s="26"/>
      <c r="F288" s="26"/>
    </row>
    <row r="289" spans="2:13" hidden="1" x14ac:dyDescent="0.2"/>
    <row r="290" spans="2:13" hidden="1" x14ac:dyDescent="0.2"/>
    <row r="291" spans="2:13" hidden="1" x14ac:dyDescent="0.2"/>
    <row r="292" spans="2:13" hidden="1" x14ac:dyDescent="0.2"/>
    <row r="293" spans="2:13" hidden="1" x14ac:dyDescent="0.2"/>
    <row r="294" spans="2:13" hidden="1" x14ac:dyDescent="0.2"/>
    <row r="295" spans="2:13" hidden="1" x14ac:dyDescent="0.2"/>
    <row r="296" spans="2:13" x14ac:dyDescent="0.2"/>
    <row r="297" spans="2:13" x14ac:dyDescent="0.2"/>
    <row r="298" spans="2:13" x14ac:dyDescent="0.2"/>
    <row r="299" spans="2:13" x14ac:dyDescent="0.2"/>
    <row r="300" spans="2:13" x14ac:dyDescent="0.2"/>
    <row r="301" spans="2:13" x14ac:dyDescent="0.2"/>
    <row r="302" spans="2:13" x14ac:dyDescent="0.2"/>
    <row r="303" spans="2:13" s="126" customFormat="1" x14ac:dyDescent="0.2">
      <c r="B303" s="3"/>
      <c r="C303" s="3"/>
      <c r="D303" s="3"/>
      <c r="E303" s="3"/>
      <c r="F303" s="3"/>
      <c r="G303" s="3"/>
      <c r="H303" s="3"/>
      <c r="I303" s="3"/>
      <c r="J303" s="3"/>
      <c r="K303" s="3"/>
      <c r="L303" s="3"/>
      <c r="M303" s="3"/>
    </row>
    <row r="304" spans="2:13" s="126" customFormat="1" x14ac:dyDescent="0.2">
      <c r="B304" s="3"/>
      <c r="C304" s="3"/>
      <c r="D304" s="3"/>
      <c r="E304" s="3"/>
      <c r="F304" s="3"/>
      <c r="G304" s="3"/>
      <c r="H304" s="3"/>
      <c r="I304" s="3"/>
      <c r="J304" s="3"/>
      <c r="K304" s="3"/>
      <c r="L304" s="3"/>
      <c r="M304" s="3"/>
    </row>
    <row r="305" spans="2:13" s="126" customFormat="1" x14ac:dyDescent="0.2">
      <c r="B305" s="3"/>
      <c r="C305" s="3"/>
      <c r="D305" s="3"/>
      <c r="E305" s="3"/>
      <c r="F305" s="3"/>
      <c r="G305" s="3"/>
      <c r="H305" s="3"/>
      <c r="I305" s="3"/>
      <c r="J305" s="3"/>
      <c r="K305" s="3"/>
      <c r="L305" s="3"/>
      <c r="M305" s="3"/>
    </row>
    <row r="306" spans="2:13" s="126" customFormat="1" x14ac:dyDescent="0.2">
      <c r="B306" s="3"/>
      <c r="C306" s="3"/>
      <c r="D306" s="3"/>
      <c r="E306" s="3"/>
      <c r="F306" s="3"/>
      <c r="G306" s="3"/>
      <c r="H306" s="3"/>
      <c r="I306" s="3"/>
      <c r="J306" s="3"/>
      <c r="K306" s="3"/>
      <c r="L306" s="3"/>
      <c r="M306" s="3"/>
    </row>
    <row r="307" spans="2:13" s="126" customFormat="1" x14ac:dyDescent="0.2">
      <c r="B307" s="3"/>
      <c r="C307" s="3"/>
      <c r="D307" s="3"/>
      <c r="E307" s="3"/>
      <c r="F307" s="3"/>
      <c r="G307" s="3"/>
      <c r="H307" s="3"/>
      <c r="I307" s="3"/>
      <c r="J307" s="3"/>
      <c r="K307" s="3"/>
      <c r="L307" s="3"/>
      <c r="M307" s="3"/>
    </row>
    <row r="308" spans="2:13" s="126" customFormat="1" x14ac:dyDescent="0.2">
      <c r="B308" s="3"/>
      <c r="C308" s="3"/>
      <c r="D308" s="3"/>
      <c r="E308" s="3"/>
      <c r="F308" s="3"/>
      <c r="G308" s="3"/>
      <c r="H308" s="3"/>
      <c r="I308" s="3"/>
      <c r="J308" s="3"/>
      <c r="K308" s="3"/>
      <c r="L308" s="3"/>
      <c r="M308" s="3"/>
    </row>
    <row r="309" spans="2:13" s="126" customFormat="1" x14ac:dyDescent="0.2">
      <c r="B309" s="3"/>
      <c r="C309" s="3"/>
      <c r="D309" s="3"/>
      <c r="E309" s="3"/>
      <c r="F309" s="3"/>
      <c r="G309" s="3"/>
      <c r="H309" s="3"/>
      <c r="I309" s="3"/>
      <c r="J309" s="3"/>
      <c r="K309" s="3"/>
      <c r="L309" s="3"/>
      <c r="M309" s="3"/>
    </row>
    <row r="310" spans="2:13" s="126" customFormat="1" x14ac:dyDescent="0.2">
      <c r="B310" s="3"/>
      <c r="C310" s="3"/>
      <c r="D310" s="3"/>
      <c r="E310" s="3"/>
      <c r="F310" s="3"/>
      <c r="G310" s="3"/>
      <c r="H310" s="3"/>
      <c r="I310" s="3"/>
      <c r="J310" s="3"/>
      <c r="K310" s="3"/>
      <c r="L310" s="3"/>
      <c r="M310" s="3"/>
    </row>
    <row r="311" spans="2:13" s="126" customFormat="1" x14ac:dyDescent="0.2">
      <c r="B311" s="3"/>
      <c r="C311" s="3"/>
      <c r="D311" s="3"/>
      <c r="E311" s="3"/>
      <c r="F311" s="3"/>
      <c r="G311" s="3"/>
      <c r="H311" s="3"/>
      <c r="I311" s="3"/>
      <c r="J311" s="3"/>
      <c r="K311" s="3"/>
      <c r="L311" s="3"/>
      <c r="M311" s="3"/>
    </row>
    <row r="312" spans="2:13" x14ac:dyDescent="0.2"/>
    <row r="313" spans="2:13" x14ac:dyDescent="0.2"/>
    <row r="314" spans="2:13" x14ac:dyDescent="0.2"/>
    <row r="315" spans="2:13" x14ac:dyDescent="0.2"/>
    <row r="316" spans="2:13" x14ac:dyDescent="0.2"/>
    <row r="317" spans="2:13" x14ac:dyDescent="0.2"/>
    <row r="318" spans="2:13" s="126" customFormat="1" x14ac:dyDescent="0.2">
      <c r="B318" s="3"/>
      <c r="C318" s="3"/>
      <c r="D318" s="3"/>
      <c r="E318" s="3"/>
      <c r="F318" s="3"/>
      <c r="G318" s="3"/>
      <c r="H318" s="3"/>
      <c r="I318" s="3"/>
      <c r="J318" s="3"/>
      <c r="K318" s="3"/>
      <c r="L318" s="3"/>
      <c r="M318" s="3"/>
    </row>
    <row r="319" spans="2:13" s="126" customFormat="1" x14ac:dyDescent="0.2">
      <c r="B319" s="3"/>
      <c r="C319" s="3"/>
      <c r="D319" s="3"/>
      <c r="E319" s="3"/>
      <c r="F319" s="3"/>
      <c r="G319" s="3"/>
      <c r="H319" s="3"/>
      <c r="I319" s="3"/>
      <c r="J319" s="3"/>
      <c r="K319" s="3"/>
      <c r="L319" s="3"/>
      <c r="M319" s="3"/>
    </row>
    <row r="320" spans="2:13" s="126" customFormat="1" x14ac:dyDescent="0.2">
      <c r="B320" s="3"/>
      <c r="C320" s="3"/>
      <c r="D320" s="3"/>
      <c r="E320" s="3"/>
      <c r="F320" s="3"/>
      <c r="G320" s="3"/>
      <c r="H320" s="3"/>
      <c r="I320" s="3"/>
      <c r="J320" s="3"/>
      <c r="K320" s="3"/>
      <c r="L320" s="3"/>
      <c r="M320" s="3"/>
    </row>
    <row r="321" spans="2:13" s="126" customFormat="1" x14ac:dyDescent="0.2">
      <c r="B321" s="3"/>
      <c r="C321" s="3"/>
      <c r="D321" s="3"/>
      <c r="E321" s="3"/>
      <c r="F321" s="3"/>
      <c r="G321" s="3"/>
      <c r="H321" s="3"/>
      <c r="I321" s="3"/>
      <c r="J321" s="3"/>
      <c r="K321" s="3"/>
      <c r="L321" s="3"/>
      <c r="M321" s="3"/>
    </row>
    <row r="322" spans="2:13" s="126" customFormat="1" x14ac:dyDescent="0.2">
      <c r="B322" s="3"/>
      <c r="C322" s="3"/>
      <c r="D322" s="3"/>
      <c r="E322" s="3"/>
      <c r="F322" s="3"/>
      <c r="G322" s="3"/>
      <c r="H322" s="3"/>
      <c r="I322" s="3"/>
      <c r="J322" s="3"/>
      <c r="K322" s="3"/>
      <c r="L322" s="3"/>
      <c r="M322" s="3"/>
    </row>
    <row r="323" spans="2:13" s="126" customFormat="1" x14ac:dyDescent="0.2">
      <c r="B323" s="3"/>
      <c r="C323" s="3"/>
      <c r="D323" s="3"/>
      <c r="E323" s="3"/>
      <c r="F323" s="3"/>
      <c r="G323" s="3"/>
      <c r="H323" s="3"/>
      <c r="I323" s="3"/>
      <c r="J323" s="3"/>
      <c r="K323" s="3"/>
      <c r="L323" s="3"/>
      <c r="M323" s="3"/>
    </row>
    <row r="324" spans="2:13" s="126" customFormat="1" x14ac:dyDescent="0.2">
      <c r="B324" s="3"/>
      <c r="C324" s="3"/>
      <c r="D324" s="3"/>
      <c r="E324" s="3"/>
      <c r="F324" s="3"/>
      <c r="G324" s="3"/>
      <c r="H324" s="3"/>
      <c r="I324" s="3"/>
      <c r="J324" s="3"/>
      <c r="K324" s="3"/>
      <c r="L324" s="3"/>
      <c r="M324" s="3"/>
    </row>
    <row r="325" spans="2:13" s="126" customFormat="1" x14ac:dyDescent="0.2">
      <c r="B325" s="3"/>
      <c r="C325" s="3"/>
      <c r="D325" s="3"/>
      <c r="E325" s="3"/>
      <c r="F325" s="3"/>
      <c r="G325" s="3"/>
      <c r="H325" s="3"/>
      <c r="I325" s="3"/>
      <c r="J325" s="3"/>
      <c r="K325" s="3"/>
      <c r="L325" s="3"/>
      <c r="M325" s="3"/>
    </row>
    <row r="326" spans="2:13" s="126" customFormat="1" x14ac:dyDescent="0.2">
      <c r="B326" s="3"/>
      <c r="C326" s="3"/>
      <c r="D326" s="3"/>
      <c r="E326" s="3"/>
      <c r="F326" s="3"/>
      <c r="G326" s="3"/>
      <c r="H326" s="3"/>
      <c r="I326" s="3"/>
      <c r="J326" s="3"/>
      <c r="K326" s="3"/>
      <c r="L326" s="3"/>
      <c r="M326" s="3"/>
    </row>
    <row r="327" spans="2:13" s="126" customFormat="1" x14ac:dyDescent="0.2">
      <c r="B327" s="3"/>
      <c r="C327" s="3"/>
      <c r="D327" s="3"/>
      <c r="E327" s="3"/>
      <c r="F327" s="3"/>
      <c r="G327" s="3"/>
      <c r="H327" s="3"/>
      <c r="I327" s="3"/>
      <c r="J327" s="3"/>
      <c r="K327" s="3"/>
      <c r="L327" s="3"/>
      <c r="M327" s="3"/>
    </row>
    <row r="328" spans="2:13" s="126" customFormat="1" x14ac:dyDescent="0.2">
      <c r="B328" s="3"/>
      <c r="C328" s="3"/>
      <c r="D328" s="3"/>
      <c r="E328" s="3"/>
      <c r="F328" s="3"/>
      <c r="G328" s="3"/>
      <c r="H328" s="3"/>
      <c r="I328" s="3"/>
      <c r="J328" s="3"/>
      <c r="K328" s="3"/>
      <c r="L328" s="3"/>
      <c r="M328" s="3"/>
    </row>
    <row r="329" spans="2:13" s="126" customFormat="1" x14ac:dyDescent="0.2">
      <c r="B329" s="3"/>
      <c r="C329" s="3"/>
      <c r="D329" s="3"/>
      <c r="E329" s="3"/>
      <c r="F329" s="3"/>
      <c r="G329" s="3"/>
      <c r="H329" s="3"/>
      <c r="I329" s="3"/>
      <c r="J329" s="3"/>
      <c r="K329" s="3"/>
      <c r="L329" s="3"/>
      <c r="M329" s="3"/>
    </row>
    <row r="330" spans="2:13" s="126" customFormat="1" x14ac:dyDescent="0.2">
      <c r="B330" s="3"/>
      <c r="C330" s="3"/>
      <c r="D330" s="3"/>
      <c r="E330" s="3"/>
      <c r="F330" s="3"/>
      <c r="G330" s="3"/>
      <c r="H330" s="3"/>
      <c r="I330" s="3"/>
      <c r="J330" s="3"/>
      <c r="K330" s="3"/>
      <c r="L330" s="3"/>
      <c r="M330" s="3"/>
    </row>
    <row r="331" spans="2:13" s="126" customFormat="1" x14ac:dyDescent="0.2">
      <c r="B331" s="3"/>
      <c r="C331" s="3"/>
      <c r="D331" s="3"/>
      <c r="E331" s="3"/>
      <c r="F331" s="3"/>
      <c r="G331" s="3"/>
      <c r="H331" s="3"/>
      <c r="I331" s="3"/>
      <c r="J331" s="3"/>
      <c r="K331" s="3"/>
      <c r="L331" s="3"/>
      <c r="M331" s="3"/>
    </row>
    <row r="332" spans="2:13" s="126" customFormat="1" x14ac:dyDescent="0.2">
      <c r="B332" s="3"/>
      <c r="C332" s="3"/>
      <c r="D332" s="3"/>
      <c r="E332" s="3"/>
      <c r="F332" s="3"/>
      <c r="G332" s="3"/>
      <c r="H332" s="3"/>
      <c r="I332" s="3"/>
      <c r="J332" s="3"/>
      <c r="K332" s="3"/>
      <c r="L332" s="3"/>
      <c r="M332" s="3"/>
    </row>
    <row r="333" spans="2:13" s="126" customFormat="1" x14ac:dyDescent="0.2">
      <c r="B333" s="3"/>
      <c r="C333" s="3"/>
      <c r="D333" s="3"/>
      <c r="E333" s="3"/>
      <c r="F333" s="3"/>
      <c r="G333" s="3"/>
      <c r="H333" s="3"/>
      <c r="I333" s="3"/>
      <c r="J333" s="3"/>
      <c r="K333" s="3"/>
      <c r="L333" s="3"/>
      <c r="M333" s="3"/>
    </row>
    <row r="334" spans="2:13" s="126" customFormat="1" x14ac:dyDescent="0.2">
      <c r="B334" s="3"/>
      <c r="C334" s="3"/>
      <c r="D334" s="3"/>
      <c r="E334" s="3"/>
      <c r="F334" s="3"/>
      <c r="G334" s="3"/>
      <c r="H334" s="3"/>
      <c r="I334" s="3"/>
      <c r="J334" s="3"/>
      <c r="K334" s="3"/>
      <c r="L334" s="3"/>
      <c r="M334" s="3"/>
    </row>
    <row r="335" spans="2:13" s="126" customFormat="1" x14ac:dyDescent="0.2">
      <c r="B335" s="3"/>
      <c r="C335" s="3"/>
      <c r="D335" s="3"/>
      <c r="E335" s="3"/>
      <c r="F335" s="3"/>
      <c r="G335" s="3"/>
      <c r="H335" s="3"/>
      <c r="I335" s="3"/>
      <c r="J335" s="3"/>
      <c r="K335" s="3"/>
      <c r="L335" s="3"/>
      <c r="M335" s="3"/>
    </row>
    <row r="336" spans="2:13" s="126" customFormat="1" x14ac:dyDescent="0.2">
      <c r="B336" s="3"/>
      <c r="C336" s="3"/>
      <c r="D336" s="3"/>
      <c r="E336" s="3"/>
      <c r="F336" s="3"/>
      <c r="G336" s="3"/>
      <c r="H336" s="3"/>
      <c r="I336" s="3"/>
      <c r="J336" s="3"/>
      <c r="K336" s="3"/>
      <c r="L336" s="3"/>
      <c r="M336" s="3"/>
    </row>
    <row r="337" spans="2:13" s="126" customFormat="1" x14ac:dyDescent="0.2">
      <c r="B337" s="3"/>
      <c r="C337" s="3"/>
      <c r="D337" s="3"/>
      <c r="E337" s="3"/>
      <c r="F337" s="3"/>
      <c r="G337" s="3"/>
      <c r="H337" s="3"/>
      <c r="I337" s="3"/>
      <c r="J337" s="3"/>
      <c r="K337" s="3"/>
      <c r="L337" s="3"/>
      <c r="M337" s="3"/>
    </row>
    <row r="338" spans="2:13" s="126" customFormat="1" x14ac:dyDescent="0.2">
      <c r="B338" s="3"/>
      <c r="C338" s="3"/>
      <c r="D338" s="3"/>
      <c r="E338" s="3"/>
      <c r="F338" s="3"/>
      <c r="G338" s="3"/>
      <c r="H338" s="3"/>
      <c r="I338" s="3"/>
      <c r="J338" s="3"/>
      <c r="K338" s="3"/>
      <c r="L338" s="3"/>
      <c r="M338" s="3"/>
    </row>
    <row r="339" spans="2:13" s="126" customFormat="1" x14ac:dyDescent="0.2">
      <c r="B339" s="3"/>
      <c r="C339" s="3"/>
      <c r="D339" s="3"/>
      <c r="E339" s="3"/>
      <c r="F339" s="3"/>
      <c r="G339" s="3"/>
      <c r="H339" s="3"/>
      <c r="I339" s="3"/>
      <c r="J339" s="3"/>
      <c r="K339" s="3"/>
      <c r="L339" s="3"/>
      <c r="M339" s="3"/>
    </row>
    <row r="340" spans="2:13" s="126" customFormat="1" x14ac:dyDescent="0.2">
      <c r="B340" s="3"/>
      <c r="C340" s="3"/>
      <c r="D340" s="3"/>
      <c r="E340" s="3"/>
      <c r="F340" s="3"/>
      <c r="G340" s="3"/>
      <c r="H340" s="3"/>
      <c r="I340" s="3"/>
      <c r="J340" s="3"/>
      <c r="K340" s="3"/>
      <c r="L340" s="3"/>
      <c r="M340" s="3"/>
    </row>
    <row r="341" spans="2:13" s="126" customFormat="1" x14ac:dyDescent="0.2">
      <c r="B341" s="3"/>
      <c r="C341" s="3"/>
      <c r="D341" s="3"/>
      <c r="E341" s="3"/>
      <c r="F341" s="3"/>
      <c r="G341" s="3"/>
      <c r="H341" s="3"/>
      <c r="I341" s="3"/>
      <c r="J341" s="3"/>
      <c r="K341" s="3"/>
      <c r="L341" s="3"/>
      <c r="M341" s="3"/>
    </row>
    <row r="342" spans="2:13" s="126" customFormat="1" x14ac:dyDescent="0.2">
      <c r="B342" s="3"/>
      <c r="C342" s="3"/>
      <c r="D342" s="3"/>
      <c r="E342" s="3"/>
      <c r="F342" s="3"/>
      <c r="G342" s="3"/>
      <c r="H342" s="3"/>
      <c r="I342" s="3"/>
      <c r="J342" s="3"/>
      <c r="K342" s="3"/>
      <c r="L342" s="3"/>
      <c r="M342" s="3"/>
    </row>
    <row r="343" spans="2:13" s="126" customFormat="1" x14ac:dyDescent="0.2">
      <c r="B343" s="3"/>
      <c r="C343" s="3"/>
      <c r="D343" s="3"/>
      <c r="E343" s="3"/>
      <c r="F343" s="3"/>
      <c r="G343" s="3"/>
      <c r="H343" s="3"/>
      <c r="I343" s="3"/>
      <c r="J343" s="3"/>
      <c r="K343" s="3"/>
      <c r="L343" s="3"/>
      <c r="M343" s="3"/>
    </row>
    <row r="344" spans="2:13" s="126" customFormat="1" x14ac:dyDescent="0.2">
      <c r="B344" s="3"/>
      <c r="C344" s="3"/>
      <c r="D344" s="3"/>
      <c r="E344" s="3"/>
      <c r="F344" s="3"/>
      <c r="G344" s="3"/>
      <c r="H344" s="3"/>
      <c r="I344" s="3"/>
      <c r="J344" s="3"/>
      <c r="K344" s="3"/>
      <c r="L344" s="3"/>
      <c r="M344" s="3"/>
    </row>
    <row r="345" spans="2:13" s="126" customFormat="1" x14ac:dyDescent="0.2">
      <c r="B345" s="3"/>
      <c r="C345" s="3"/>
      <c r="D345" s="3"/>
      <c r="E345" s="3"/>
      <c r="F345" s="3"/>
      <c r="G345" s="3"/>
      <c r="H345" s="3"/>
      <c r="I345" s="3"/>
      <c r="J345" s="3"/>
      <c r="K345" s="3"/>
      <c r="L345" s="3"/>
      <c r="M345" s="3"/>
    </row>
    <row r="346" spans="2:13" s="126" customFormat="1" x14ac:dyDescent="0.2">
      <c r="B346" s="3"/>
      <c r="C346" s="3"/>
      <c r="D346" s="3"/>
      <c r="E346" s="3"/>
      <c r="F346" s="3"/>
      <c r="G346" s="3"/>
      <c r="H346" s="3"/>
      <c r="I346" s="3"/>
      <c r="J346" s="3"/>
      <c r="K346" s="3"/>
      <c r="L346" s="3"/>
      <c r="M346" s="3"/>
    </row>
    <row r="347" spans="2:13" s="126" customFormat="1" x14ac:dyDescent="0.2">
      <c r="B347" s="3"/>
      <c r="C347" s="3"/>
      <c r="D347" s="3"/>
      <c r="E347" s="3"/>
      <c r="F347" s="3"/>
      <c r="G347" s="3"/>
      <c r="H347" s="3"/>
      <c r="I347" s="3"/>
      <c r="J347" s="3"/>
      <c r="K347" s="3"/>
      <c r="L347" s="3"/>
      <c r="M347" s="3"/>
    </row>
    <row r="348" spans="2:13" s="126" customFormat="1" x14ac:dyDescent="0.2">
      <c r="B348" s="3"/>
      <c r="C348" s="3"/>
      <c r="D348" s="3"/>
      <c r="E348" s="3"/>
      <c r="F348" s="3"/>
      <c r="G348" s="3"/>
      <c r="H348" s="3"/>
      <c r="I348" s="3"/>
      <c r="J348" s="3"/>
      <c r="K348" s="3"/>
      <c r="L348" s="3"/>
      <c r="M348" s="3"/>
    </row>
    <row r="349" spans="2:13" s="126" customFormat="1" x14ac:dyDescent="0.2">
      <c r="B349" s="3"/>
      <c r="C349" s="3"/>
      <c r="D349" s="3"/>
      <c r="E349" s="3"/>
      <c r="F349" s="3"/>
      <c r="G349" s="3"/>
      <c r="H349" s="3"/>
      <c r="I349" s="3"/>
      <c r="J349" s="3"/>
      <c r="K349" s="3"/>
      <c r="L349" s="3"/>
      <c r="M349" s="3"/>
    </row>
    <row r="350" spans="2:13" s="126" customFormat="1" x14ac:dyDescent="0.2">
      <c r="B350" s="3"/>
      <c r="C350" s="3"/>
      <c r="D350" s="3"/>
      <c r="E350" s="3"/>
      <c r="F350" s="3"/>
      <c r="G350" s="3"/>
      <c r="H350" s="3"/>
      <c r="I350" s="3"/>
      <c r="J350" s="3"/>
      <c r="K350" s="3"/>
      <c r="L350" s="3"/>
      <c r="M350" s="3"/>
    </row>
    <row r="351" spans="2:13" s="126" customFormat="1" x14ac:dyDescent="0.2">
      <c r="B351" s="3"/>
      <c r="C351" s="3"/>
      <c r="D351" s="3"/>
      <c r="E351" s="3"/>
      <c r="F351" s="3"/>
      <c r="G351" s="3"/>
      <c r="H351" s="3"/>
      <c r="I351" s="3"/>
      <c r="J351" s="3"/>
      <c r="K351" s="3"/>
      <c r="L351" s="3"/>
      <c r="M351" s="3"/>
    </row>
    <row r="352" spans="2:13" s="126" customFormat="1" x14ac:dyDescent="0.2">
      <c r="B352" s="3"/>
      <c r="C352" s="3"/>
      <c r="D352" s="3"/>
      <c r="E352" s="3"/>
      <c r="F352" s="3"/>
      <c r="G352" s="3"/>
      <c r="H352" s="3"/>
      <c r="I352" s="3"/>
      <c r="J352" s="3"/>
      <c r="K352" s="3"/>
      <c r="L352" s="3"/>
      <c r="M352" s="3"/>
    </row>
    <row r="353" x14ac:dyDescent="0.2"/>
    <row r="354" x14ac:dyDescent="0.2"/>
    <row r="355" x14ac:dyDescent="0.2"/>
  </sheetData>
  <sheetProtection sheet="1" formatCells="0" formatRows="0" insertColumns="0" insertRows="0" deleteRows="0"/>
  <mergeCells count="13">
    <mergeCell ref="D263:E263"/>
    <mergeCell ref="B7:E7"/>
    <mergeCell ref="A8:E8"/>
    <mergeCell ref="A9:E9"/>
    <mergeCell ref="A10:E10"/>
    <mergeCell ref="D58:E58"/>
    <mergeCell ref="A60:E60"/>
    <mergeCell ref="B6:E6"/>
    <mergeCell ref="A1:E1"/>
    <mergeCell ref="B2:E2"/>
    <mergeCell ref="B3:E3"/>
    <mergeCell ref="B4:E4"/>
    <mergeCell ref="B5:E5"/>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6:A57 A12:A41 A62:A262" xr:uid="{7FB1AD63-071A-4D47-A678-48F0F6516BCD}">
      <formula1>$B$4</formula1>
      <formula2>$B$5</formula2>
    </dataValidation>
    <dataValidation allowBlank="1" showInputMessage="1" showErrorMessage="1" prompt="Insert additional rows as needed:_x000a_- 'right click' on a row number (left of screen)_x000a_- select 'Insert' (this will insert a row above it)" sqref="A61 A11" xr:uid="{3ADB53C3-5028-4BBE-99A6-4D3CF40F70FC}"/>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B308C583-13D0-47F5-B0D4-E317E8DB9D03}">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69D679BD-284B-4E5F-9308-A9639D758D01}">
          <x14:formula1>
            <xm:f>'Summary and sign-off'!$A$29:$A$30</xm:f>
          </x14:formula1>
          <xm:sqref>B7:E7</xm:sqref>
        </x14:dataValidation>
        <x14:dataValidation type="decimal" operator="greaterThan" allowBlank="1" showInputMessage="1" showErrorMessage="1" error="This cell must contain a dollar figure" xr:uid="{871BDDC2-3CFB-4FFF-A11F-665CE13D0B4F}">
          <x14:formula1>
            <xm:f>'Summary and sign-off'!$A$46</xm:f>
          </x14:formula1>
          <xm:sqref>B46:B57 B12:B41 B62:B262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0302F-F26E-4559-81C1-6A84BFCE62EF}">
  <sheetPr>
    <pageSetUpPr fitToPage="1"/>
  </sheetPr>
  <dimension ref="A1:J52"/>
  <sheetViews>
    <sheetView zoomScaleNormal="100" workbookViewId="0">
      <selection activeCell="C16" sqref="C16"/>
    </sheetView>
  </sheetViews>
  <sheetFormatPr defaultColWidth="0" defaultRowHeight="12.75" customHeight="1" zeroHeight="1" x14ac:dyDescent="0.2"/>
  <cols>
    <col min="1" max="1" width="35.7109375" style="3" customWidth="1"/>
    <col min="2" max="2" width="14.28515625" style="3" customWidth="1"/>
    <col min="3" max="3" width="71.42578125" style="3" customWidth="1"/>
    <col min="4" max="4" width="50" style="3" customWidth="1"/>
    <col min="5" max="5" width="21.42578125" style="3" customWidth="1"/>
    <col min="6" max="6" width="39.28515625" style="3" customWidth="1"/>
    <col min="7" max="10" width="9.140625" style="3" hidden="1" customWidth="1"/>
    <col min="11" max="13" width="0" style="3" hidden="1" customWidth="1"/>
    <col min="14" max="16384" width="0" style="3" hidden="1"/>
  </cols>
  <sheetData>
    <row r="1" spans="1:6" ht="26.25" customHeight="1" x14ac:dyDescent="0.2">
      <c r="A1" s="207" t="s">
        <v>111</v>
      </c>
      <c r="B1" s="207"/>
      <c r="C1" s="207"/>
      <c r="D1" s="207"/>
      <c r="E1" s="207"/>
      <c r="F1" s="128"/>
    </row>
    <row r="2" spans="1:6" ht="21" customHeight="1" x14ac:dyDescent="0.2">
      <c r="A2" s="27" t="s">
        <v>52</v>
      </c>
      <c r="B2" s="211" t="str">
        <f>'Summary and sign-off'!B2:F2</f>
        <v>Serious Fraud Office</v>
      </c>
      <c r="C2" s="211"/>
      <c r="D2" s="211"/>
      <c r="E2" s="211"/>
      <c r="F2" s="128"/>
    </row>
    <row r="3" spans="1:6" ht="21" customHeight="1" x14ac:dyDescent="0.2">
      <c r="A3" s="27" t="s">
        <v>112</v>
      </c>
      <c r="B3" s="211" t="str">
        <f>'Summary and sign-off'!B3:F3</f>
        <v>Julie Read</v>
      </c>
      <c r="C3" s="211"/>
      <c r="D3" s="211"/>
      <c r="E3" s="211"/>
      <c r="F3" s="128"/>
    </row>
    <row r="4" spans="1:6" ht="21" customHeight="1" x14ac:dyDescent="0.2">
      <c r="A4" s="27" t="s">
        <v>113</v>
      </c>
      <c r="B4" s="211">
        <f>'Summary and sign-off'!B4:F4</f>
        <v>43282</v>
      </c>
      <c r="C4" s="211"/>
      <c r="D4" s="211"/>
      <c r="E4" s="211"/>
      <c r="F4" s="128"/>
    </row>
    <row r="5" spans="1:6" ht="21" customHeight="1" x14ac:dyDescent="0.2">
      <c r="A5" s="27" t="s">
        <v>114</v>
      </c>
      <c r="B5" s="211">
        <f>'Summary and sign-off'!B5:F5</f>
        <v>43646</v>
      </c>
      <c r="C5" s="211"/>
      <c r="D5" s="211"/>
      <c r="E5" s="211"/>
      <c r="F5" s="128"/>
    </row>
    <row r="6" spans="1:6" ht="21" customHeight="1" x14ac:dyDescent="0.2">
      <c r="A6" s="27" t="s">
        <v>115</v>
      </c>
      <c r="B6" s="205" t="s">
        <v>82</v>
      </c>
      <c r="C6" s="205"/>
      <c r="D6" s="205"/>
      <c r="E6" s="205"/>
      <c r="F6" s="128"/>
    </row>
    <row r="7" spans="1:6" ht="21" customHeight="1" x14ac:dyDescent="0.2">
      <c r="A7" s="27" t="s">
        <v>58</v>
      </c>
      <c r="B7" s="205" t="s">
        <v>85</v>
      </c>
      <c r="C7" s="205"/>
      <c r="D7" s="205"/>
      <c r="E7" s="205"/>
      <c r="F7" s="128"/>
    </row>
    <row r="8" spans="1:6" ht="35.25" customHeight="1" x14ac:dyDescent="0.25">
      <c r="A8" s="219" t="s">
        <v>279</v>
      </c>
      <c r="B8" s="219"/>
      <c r="C8" s="220"/>
      <c r="D8" s="220"/>
      <c r="E8" s="220"/>
      <c r="F8" s="129"/>
    </row>
    <row r="9" spans="1:6" ht="35.25" customHeight="1" x14ac:dyDescent="0.25">
      <c r="A9" s="221" t="s">
        <v>280</v>
      </c>
      <c r="B9" s="222"/>
      <c r="C9" s="222"/>
      <c r="D9" s="222"/>
      <c r="E9" s="222"/>
      <c r="F9" s="129"/>
    </row>
    <row r="10" spans="1:6" ht="27" customHeight="1" x14ac:dyDescent="0.2">
      <c r="A10" s="96" t="s">
        <v>281</v>
      </c>
      <c r="B10" s="96" t="s">
        <v>64</v>
      </c>
      <c r="C10" s="96" t="s">
        <v>282</v>
      </c>
      <c r="D10" s="96" t="s">
        <v>283</v>
      </c>
      <c r="E10" s="96" t="s">
        <v>123</v>
      </c>
      <c r="F10" s="60"/>
    </row>
    <row r="11" spans="1:6" s="100" customFormat="1" hidden="1" x14ac:dyDescent="0.2">
      <c r="A11" s="130"/>
      <c r="B11" s="98"/>
      <c r="C11" s="131"/>
      <c r="D11" s="131"/>
      <c r="E11" s="132"/>
      <c r="F11" s="133"/>
    </row>
    <row r="12" spans="1:6" s="100" customFormat="1" x14ac:dyDescent="0.2">
      <c r="A12" s="134"/>
      <c r="B12" s="98"/>
      <c r="C12" s="131" t="s">
        <v>337</v>
      </c>
      <c r="D12" s="131"/>
      <c r="E12" s="132"/>
      <c r="F12" s="133"/>
    </row>
    <row r="13" spans="1:6" s="100" customFormat="1" x14ac:dyDescent="0.2">
      <c r="A13" s="134"/>
      <c r="B13" s="98"/>
      <c r="C13" s="131"/>
      <c r="D13" s="131"/>
      <c r="E13" s="132"/>
      <c r="F13" s="133"/>
    </row>
    <row r="14" spans="1:6" s="100" customFormat="1" x14ac:dyDescent="0.2">
      <c r="A14" s="134"/>
      <c r="B14" s="98"/>
      <c r="C14" s="131"/>
      <c r="D14" s="131"/>
      <c r="E14" s="132"/>
      <c r="F14" s="133"/>
    </row>
    <row r="15" spans="1:6" s="100" customFormat="1" x14ac:dyDescent="0.2">
      <c r="A15" s="134"/>
      <c r="B15" s="98"/>
      <c r="C15" s="131"/>
      <c r="D15" s="131"/>
      <c r="E15" s="132"/>
      <c r="F15" s="133"/>
    </row>
    <row r="16" spans="1:6" s="100" customFormat="1" x14ac:dyDescent="0.2">
      <c r="A16" s="134"/>
      <c r="B16" s="98"/>
      <c r="C16" s="131"/>
      <c r="D16" s="131"/>
      <c r="E16" s="132"/>
      <c r="F16" s="133"/>
    </row>
    <row r="17" spans="1:6" s="100" customFormat="1" x14ac:dyDescent="0.2">
      <c r="A17" s="134"/>
      <c r="B17" s="98"/>
      <c r="C17" s="131"/>
      <c r="D17" s="131"/>
      <c r="E17" s="132"/>
      <c r="F17" s="133"/>
    </row>
    <row r="18" spans="1:6" s="100" customFormat="1" x14ac:dyDescent="0.2">
      <c r="A18" s="134"/>
      <c r="B18" s="98"/>
      <c r="C18" s="131"/>
      <c r="D18" s="131"/>
      <c r="E18" s="132"/>
      <c r="F18" s="133"/>
    </row>
    <row r="19" spans="1:6" s="100" customFormat="1" x14ac:dyDescent="0.2">
      <c r="A19" s="134"/>
      <c r="B19" s="98"/>
      <c r="C19" s="131"/>
      <c r="D19" s="131"/>
      <c r="E19" s="132"/>
      <c r="F19" s="133"/>
    </row>
    <row r="20" spans="1:6" s="100" customFormat="1" x14ac:dyDescent="0.2">
      <c r="A20" s="134"/>
      <c r="B20" s="98"/>
      <c r="C20" s="131"/>
      <c r="D20" s="131"/>
      <c r="E20" s="132"/>
      <c r="F20" s="133"/>
    </row>
    <row r="21" spans="1:6" s="100" customFormat="1" x14ac:dyDescent="0.2">
      <c r="A21" s="134"/>
      <c r="B21" s="98"/>
      <c r="C21" s="131"/>
      <c r="D21" s="131"/>
      <c r="E21" s="132"/>
      <c r="F21" s="133"/>
    </row>
    <row r="22" spans="1:6" s="100" customFormat="1" x14ac:dyDescent="0.2">
      <c r="A22" s="130"/>
      <c r="B22" s="98"/>
      <c r="C22" s="131"/>
      <c r="D22" s="131"/>
      <c r="E22" s="132"/>
      <c r="F22" s="133"/>
    </row>
    <row r="23" spans="1:6" s="100" customFormat="1" x14ac:dyDescent="0.2">
      <c r="A23" s="130"/>
      <c r="B23" s="98"/>
      <c r="C23" s="131"/>
      <c r="D23" s="131"/>
      <c r="E23" s="132"/>
      <c r="F23" s="133"/>
    </row>
    <row r="24" spans="1:6" s="100" customFormat="1" ht="11.25" hidden="1" customHeight="1" x14ac:dyDescent="0.2">
      <c r="A24" s="130"/>
      <c r="B24" s="98"/>
      <c r="C24" s="131"/>
      <c r="D24" s="131"/>
      <c r="E24" s="132"/>
      <c r="F24" s="133"/>
    </row>
    <row r="25" spans="1:6" ht="34.5" customHeight="1" x14ac:dyDescent="0.2">
      <c r="A25" s="135" t="s">
        <v>284</v>
      </c>
      <c r="B25" s="136">
        <f>SUM(B11:B24)</f>
        <v>0</v>
      </c>
      <c r="C25" s="137" t="str">
        <f>IF(SUBTOTAL(3,B11:B24)=SUBTOTAL(103,B11:B24),'Summary and sign-off'!$A$47,'Summary and sign-off'!$A$48)</f>
        <v>Check - there are no hidden rows with data</v>
      </c>
      <c r="D25" s="212" t="str">
        <f>IF('Summary and sign-off'!F57='Summary and sign-off'!F53,'Summary and sign-off'!A50,'Summary and sign-off'!A49)</f>
        <v>Check - each entry provides sufficient information</v>
      </c>
      <c r="E25" s="212"/>
      <c r="F25" s="133"/>
    </row>
    <row r="26" spans="1:6" x14ac:dyDescent="0.2">
      <c r="A26" s="138"/>
      <c r="B26" s="62"/>
      <c r="C26" s="62"/>
      <c r="D26" s="62"/>
      <c r="E26" s="62"/>
      <c r="F26" s="128"/>
    </row>
    <row r="27" spans="1:6" x14ac:dyDescent="0.2">
      <c r="A27" s="138" t="s">
        <v>75</v>
      </c>
      <c r="B27" s="54"/>
      <c r="C27" s="53"/>
      <c r="D27" s="62"/>
      <c r="E27" s="62"/>
      <c r="F27" s="128"/>
    </row>
    <row r="28" spans="1:6" ht="12.75" customHeight="1" x14ac:dyDescent="0.2">
      <c r="A28" s="60" t="s">
        <v>285</v>
      </c>
      <c r="B28" s="60"/>
      <c r="C28" s="60"/>
      <c r="D28" s="60"/>
      <c r="E28" s="60"/>
      <c r="F28" s="128"/>
    </row>
    <row r="29" spans="1:6" x14ac:dyDescent="0.2">
      <c r="A29" s="60" t="s">
        <v>286</v>
      </c>
      <c r="B29" s="139"/>
      <c r="C29" s="140"/>
      <c r="D29" s="141"/>
      <c r="E29" s="141"/>
      <c r="F29" s="128"/>
    </row>
    <row r="30" spans="1:6" x14ac:dyDescent="0.2">
      <c r="A30" s="60" t="s">
        <v>81</v>
      </c>
      <c r="B30" s="59"/>
      <c r="C30" s="47"/>
      <c r="D30" s="47"/>
      <c r="E30" s="47"/>
      <c r="F30" s="53"/>
    </row>
    <row r="31" spans="1:6" x14ac:dyDescent="0.2">
      <c r="A31" s="139" t="s">
        <v>287</v>
      </c>
      <c r="B31" s="139"/>
      <c r="C31" s="140"/>
      <c r="D31" s="140"/>
      <c r="E31" s="140"/>
      <c r="F31" s="128"/>
    </row>
    <row r="32" spans="1:6" ht="12.75" customHeight="1" x14ac:dyDescent="0.2">
      <c r="A32" s="139" t="s">
        <v>288</v>
      </c>
      <c r="B32" s="139"/>
      <c r="C32" s="142"/>
      <c r="D32" s="142"/>
      <c r="E32" s="143"/>
      <c r="F32" s="128"/>
    </row>
    <row r="33" spans="1:6" x14ac:dyDescent="0.2">
      <c r="A33" s="62"/>
      <c r="B33" s="62"/>
      <c r="C33" s="62"/>
      <c r="D33" s="62"/>
      <c r="E33" s="62"/>
      <c r="F33" s="12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x14ac:dyDescent="0.2"/>
  </sheetData>
  <sheetProtection sheet="1" formatCells="0" insertRows="0" deleteRows="0"/>
  <mergeCells count="10">
    <mergeCell ref="B7:E7"/>
    <mergeCell ref="A8:E8"/>
    <mergeCell ref="A9:E9"/>
    <mergeCell ref="D25:E25"/>
    <mergeCell ref="A1:E1"/>
    <mergeCell ref="B2:E2"/>
    <mergeCell ref="B3:E3"/>
    <mergeCell ref="B4:E4"/>
    <mergeCell ref="B5:E5"/>
    <mergeCell ref="B6:E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A603B830-624B-493E-B5C3-6F3C83037B6D}">
      <formula1>$B$4</formula1>
      <formula2>$B$5</formula2>
    </dataValidation>
    <dataValidation allowBlank="1" showInputMessage="1" showErrorMessage="1" prompt="Insert additional rows as needed:_x000a_- 'right click' on a row number (left of screen)_x000a_- select 'Insert' (this will insert a row above it)" sqref="A10" xr:uid="{8F683CA9-610C-41AC-A52D-9B00463DD3EB}"/>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89E3CBC9-6DA1-4426-B56A-7D59D9E0DE32}">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25BA1061-DF7E-4EBC-86D0-5C421611915C}">
          <x14:formula1>
            <xm:f>'Summary and sign-off'!$A$29:$A$30</xm:f>
          </x14:formula1>
          <xm:sqref>B7:E7</xm:sqref>
        </x14:dataValidation>
        <x14:dataValidation type="decimal" operator="greaterThan" allowBlank="1" showInputMessage="1" showErrorMessage="1" error="This cell must contain a dollar figure" xr:uid="{92F54E8C-F239-4A16-8061-B50254A325A1}">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8BBA7-E68B-4D45-B923-2A624AF33EDC}">
  <sheetPr>
    <pageSetUpPr fitToPage="1"/>
  </sheetPr>
  <dimension ref="A1:J68"/>
  <sheetViews>
    <sheetView zoomScaleNormal="100" workbookViewId="0">
      <selection activeCell="A12" sqref="A12:F12"/>
    </sheetView>
  </sheetViews>
  <sheetFormatPr defaultColWidth="0" defaultRowHeight="12.75" customHeight="1" zeroHeight="1" x14ac:dyDescent="0.2"/>
  <cols>
    <col min="1" max="1" width="35.7109375" style="3" customWidth="1"/>
    <col min="2" max="2" width="46.85546875" style="3" customWidth="1"/>
    <col min="3" max="3" width="22.140625" style="3" customWidth="1"/>
    <col min="4" max="4" width="25.42578125" style="3" customWidth="1"/>
    <col min="5" max="6" width="35.7109375" style="3" customWidth="1"/>
    <col min="7" max="7" width="38" style="3" customWidth="1"/>
    <col min="8" max="10" width="9.140625" style="3" hidden="1" customWidth="1"/>
    <col min="11" max="15" width="0" style="3" hidden="1" customWidth="1"/>
    <col min="16" max="16384" width="0" style="3" hidden="1"/>
  </cols>
  <sheetData>
    <row r="1" spans="1:6" ht="26.25" customHeight="1" x14ac:dyDescent="0.2">
      <c r="A1" s="207" t="s">
        <v>289</v>
      </c>
      <c r="B1" s="207"/>
      <c r="C1" s="207"/>
      <c r="D1" s="207"/>
      <c r="E1" s="207"/>
      <c r="F1" s="207"/>
    </row>
    <row r="2" spans="1:6" ht="21" customHeight="1" x14ac:dyDescent="0.2">
      <c r="A2" s="27" t="s">
        <v>52</v>
      </c>
      <c r="B2" s="211" t="str">
        <f>'Summary and sign-off'!B2:F2</f>
        <v>Serious Fraud Office</v>
      </c>
      <c r="C2" s="211"/>
      <c r="D2" s="211"/>
      <c r="E2" s="211"/>
      <c r="F2" s="211"/>
    </row>
    <row r="3" spans="1:6" ht="21" customHeight="1" x14ac:dyDescent="0.2">
      <c r="A3" s="27" t="s">
        <v>112</v>
      </c>
      <c r="B3" s="211" t="str">
        <f>'Summary and sign-off'!B3:F3</f>
        <v>Julie Read</v>
      </c>
      <c r="C3" s="211"/>
      <c r="D3" s="211"/>
      <c r="E3" s="211"/>
      <c r="F3" s="211"/>
    </row>
    <row r="4" spans="1:6" ht="21" customHeight="1" x14ac:dyDescent="0.2">
      <c r="A4" s="27" t="s">
        <v>113</v>
      </c>
      <c r="B4" s="211">
        <f>'Summary and sign-off'!B4:F4</f>
        <v>43282</v>
      </c>
      <c r="C4" s="211"/>
      <c r="D4" s="211"/>
      <c r="E4" s="211"/>
      <c r="F4" s="211"/>
    </row>
    <row r="5" spans="1:6" ht="21" customHeight="1" x14ac:dyDescent="0.2">
      <c r="A5" s="27" t="s">
        <v>114</v>
      </c>
      <c r="B5" s="211">
        <f>'Summary and sign-off'!B5:F5</f>
        <v>43646</v>
      </c>
      <c r="C5" s="211"/>
      <c r="D5" s="211"/>
      <c r="E5" s="211"/>
      <c r="F5" s="211"/>
    </row>
    <row r="6" spans="1:6" ht="21" customHeight="1" x14ac:dyDescent="0.2">
      <c r="A6" s="27" t="s">
        <v>290</v>
      </c>
      <c r="B6" s="205" t="s">
        <v>82</v>
      </c>
      <c r="C6" s="205"/>
      <c r="D6" s="205"/>
      <c r="E6" s="205"/>
      <c r="F6" s="205"/>
    </row>
    <row r="7" spans="1:6" ht="21" customHeight="1" x14ac:dyDescent="0.2">
      <c r="A7" s="27" t="s">
        <v>58</v>
      </c>
      <c r="B7" s="205" t="s">
        <v>85</v>
      </c>
      <c r="C7" s="205"/>
      <c r="D7" s="205"/>
      <c r="E7" s="205"/>
      <c r="F7" s="205"/>
    </row>
    <row r="8" spans="1:6" ht="36" customHeight="1" x14ac:dyDescent="0.2">
      <c r="A8" s="214" t="s">
        <v>291</v>
      </c>
      <c r="B8" s="214"/>
      <c r="C8" s="214"/>
      <c r="D8" s="214"/>
      <c r="E8" s="214"/>
      <c r="F8" s="214"/>
    </row>
    <row r="9" spans="1:6" ht="36" customHeight="1" x14ac:dyDescent="0.2">
      <c r="A9" s="223" t="s">
        <v>292</v>
      </c>
      <c r="B9" s="224"/>
      <c r="C9" s="224"/>
      <c r="D9" s="224"/>
      <c r="E9" s="224"/>
      <c r="F9" s="224"/>
    </row>
    <row r="10" spans="1:6" ht="39" customHeight="1" x14ac:dyDescent="0.2">
      <c r="A10" s="144" t="s">
        <v>119</v>
      </c>
      <c r="B10" s="145" t="s">
        <v>293</v>
      </c>
      <c r="C10" s="145" t="s">
        <v>294</v>
      </c>
      <c r="D10" s="145" t="s">
        <v>295</v>
      </c>
      <c r="E10" s="145" t="s">
        <v>296</v>
      </c>
      <c r="F10" s="145" t="s">
        <v>297</v>
      </c>
    </row>
    <row r="11" spans="1:6" s="100" customFormat="1" hidden="1" x14ac:dyDescent="0.2">
      <c r="A11" s="134"/>
      <c r="B11" s="131"/>
      <c r="C11" s="146"/>
      <c r="D11" s="131"/>
      <c r="E11" s="147"/>
      <c r="F11" s="132"/>
    </row>
    <row r="12" spans="1:6" s="100" customFormat="1" ht="51" x14ac:dyDescent="0.2">
      <c r="A12" s="134" t="s">
        <v>161</v>
      </c>
      <c r="B12" s="131" t="s">
        <v>298</v>
      </c>
      <c r="C12" s="146" t="s">
        <v>98</v>
      </c>
      <c r="D12" s="131" t="s">
        <v>299</v>
      </c>
      <c r="E12" s="147">
        <v>6173</v>
      </c>
      <c r="F12" s="132" t="s">
        <v>300</v>
      </c>
    </row>
    <row r="13" spans="1:6" s="100" customFormat="1" ht="25.5" x14ac:dyDescent="0.2">
      <c r="A13" s="134" t="s">
        <v>301</v>
      </c>
      <c r="B13" s="148" t="s">
        <v>302</v>
      </c>
      <c r="C13" s="146" t="s">
        <v>98</v>
      </c>
      <c r="D13" s="148" t="s">
        <v>303</v>
      </c>
      <c r="E13" s="147">
        <v>6870</v>
      </c>
      <c r="F13" s="149" t="s">
        <v>304</v>
      </c>
    </row>
    <row r="14" spans="1:6" s="100" customFormat="1" x14ac:dyDescent="0.2">
      <c r="A14" s="134" t="s">
        <v>301</v>
      </c>
      <c r="B14" s="148" t="s">
        <v>305</v>
      </c>
      <c r="C14" s="146" t="s">
        <v>98</v>
      </c>
      <c r="D14" s="148" t="s">
        <v>306</v>
      </c>
      <c r="E14" s="147">
        <v>1416</v>
      </c>
      <c r="F14" s="149" t="s">
        <v>138</v>
      </c>
    </row>
    <row r="15" spans="1:6" s="100" customFormat="1" ht="12.75" customHeight="1" x14ac:dyDescent="0.2">
      <c r="A15" s="134"/>
      <c r="B15" s="148"/>
      <c r="C15" s="146"/>
      <c r="D15" s="148"/>
      <c r="E15" s="147"/>
      <c r="F15" s="149"/>
    </row>
    <row r="16" spans="1:6" s="100" customFormat="1" hidden="1" x14ac:dyDescent="0.2">
      <c r="A16" s="134"/>
      <c r="B16" s="131"/>
      <c r="C16" s="146"/>
      <c r="D16" s="131"/>
      <c r="E16" s="147"/>
      <c r="F16" s="132"/>
    </row>
    <row r="17" spans="1:7" ht="34.5" customHeight="1" x14ac:dyDescent="0.2">
      <c r="A17" s="150" t="s">
        <v>307</v>
      </c>
      <c r="B17" s="151" t="s">
        <v>308</v>
      </c>
      <c r="C17" s="152">
        <f>C18+C19</f>
        <v>3</v>
      </c>
      <c r="D17" s="153" t="str">
        <f>IF(SUBTOTAL(3,C11:C16)=SUBTOTAL(103,C11:C16),'Summary and sign-off'!$A$47,'Summary and sign-off'!$A$48)</f>
        <v>Check - there are no hidden rows with data</v>
      </c>
      <c r="E17" s="225" t="str">
        <f>IF('Summary and sign-off'!F59='Summary and sign-off'!F53,'Summary and sign-off'!A51,'Summary and sign-off'!A49)</f>
        <v>Check - each entry provides sufficient information</v>
      </c>
      <c r="F17" s="225"/>
      <c r="G17" s="100"/>
    </row>
    <row r="18" spans="1:7" ht="25.5" customHeight="1" x14ac:dyDescent="0.25">
      <c r="A18" s="154"/>
      <c r="B18" s="155" t="s">
        <v>98</v>
      </c>
      <c r="C18" s="156">
        <f>COUNTIF(C11:C16,'Summary and sign-off'!A44)</f>
        <v>3</v>
      </c>
      <c r="D18" s="157"/>
      <c r="E18" s="158"/>
      <c r="F18" s="159"/>
    </row>
    <row r="19" spans="1:7" ht="25.5" customHeight="1" x14ac:dyDescent="0.25">
      <c r="A19" s="154"/>
      <c r="B19" s="155" t="s">
        <v>99</v>
      </c>
      <c r="C19" s="156">
        <f>COUNTIF(C11:C16,'Summary and sign-off'!A45)</f>
        <v>0</v>
      </c>
      <c r="D19" s="157"/>
      <c r="E19" s="158"/>
      <c r="F19" s="159"/>
    </row>
    <row r="20" spans="1:7" x14ac:dyDescent="0.2">
      <c r="A20" s="62"/>
      <c r="B20" s="138"/>
      <c r="C20" s="62"/>
      <c r="D20" s="54"/>
      <c r="E20" s="54"/>
      <c r="F20" s="62"/>
    </row>
    <row r="21" spans="1:7" x14ac:dyDescent="0.2">
      <c r="A21" s="138" t="s">
        <v>309</v>
      </c>
      <c r="B21" s="138"/>
      <c r="C21" s="138"/>
      <c r="D21" s="138"/>
      <c r="E21" s="138"/>
      <c r="F21" s="138"/>
    </row>
    <row r="22" spans="1:7" ht="12.6" customHeight="1" x14ac:dyDescent="0.2">
      <c r="A22" s="60" t="s">
        <v>273</v>
      </c>
      <c r="B22" s="62"/>
      <c r="C22" s="62"/>
      <c r="D22" s="62"/>
      <c r="E22" s="62"/>
      <c r="F22" s="160"/>
    </row>
    <row r="23" spans="1:7" x14ac:dyDescent="0.2">
      <c r="A23" s="60" t="s">
        <v>81</v>
      </c>
      <c r="B23" s="59"/>
      <c r="C23" s="47"/>
      <c r="D23" s="47"/>
      <c r="E23" s="47"/>
      <c r="F23" s="53"/>
    </row>
    <row r="24" spans="1:7" x14ac:dyDescent="0.2">
      <c r="A24" s="60" t="s">
        <v>310</v>
      </c>
      <c r="B24" s="161"/>
      <c r="C24" s="161"/>
      <c r="D24" s="161"/>
      <c r="E24" s="161"/>
      <c r="F24" s="161"/>
    </row>
    <row r="25" spans="1:7" ht="12.75" customHeight="1" x14ac:dyDescent="0.2">
      <c r="A25" s="60" t="s">
        <v>311</v>
      </c>
      <c r="B25" s="62"/>
      <c r="C25" s="62"/>
      <c r="D25" s="62"/>
      <c r="E25" s="62"/>
      <c r="F25" s="62"/>
    </row>
    <row r="26" spans="1:7" ht="12.95" customHeight="1" x14ac:dyDescent="0.2">
      <c r="A26" s="162" t="s">
        <v>312</v>
      </c>
      <c r="B26" s="163"/>
      <c r="C26" s="163"/>
      <c r="D26" s="163"/>
      <c r="E26" s="163"/>
      <c r="F26" s="163"/>
    </row>
    <row r="27" spans="1:7" x14ac:dyDescent="0.2">
      <c r="A27" s="139" t="s">
        <v>313</v>
      </c>
      <c r="B27" s="120"/>
      <c r="C27" s="53"/>
      <c r="D27" s="53"/>
      <c r="E27" s="53"/>
      <c r="F27" s="53"/>
    </row>
    <row r="28" spans="1:7" ht="12.75" customHeight="1" x14ac:dyDescent="0.2">
      <c r="A28" s="139" t="s">
        <v>288</v>
      </c>
      <c r="B28" s="60"/>
      <c r="C28" s="143"/>
      <c r="D28" s="143"/>
      <c r="E28" s="143"/>
      <c r="F28" s="143"/>
    </row>
    <row r="29" spans="1:7" ht="12.75" customHeight="1" x14ac:dyDescent="0.2">
      <c r="A29" s="60"/>
      <c r="B29" s="60"/>
      <c r="C29" s="143"/>
      <c r="D29" s="143"/>
      <c r="E29" s="143"/>
      <c r="F29" s="143"/>
    </row>
    <row r="30" spans="1:7" ht="12.75" hidden="1" customHeight="1" x14ac:dyDescent="0.2">
      <c r="A30" s="60"/>
      <c r="B30" s="60"/>
      <c r="C30" s="143"/>
      <c r="D30" s="143"/>
      <c r="E30" s="143"/>
      <c r="F30" s="143"/>
    </row>
    <row r="31" spans="1:7" hidden="1" x14ac:dyDescent="0.2"/>
    <row r="32" spans="1:7" hidden="1" x14ac:dyDescent="0.2"/>
    <row r="33" spans="1:6" hidden="1" x14ac:dyDescent="0.2">
      <c r="A33" s="138"/>
      <c r="B33" s="138"/>
      <c r="C33" s="138"/>
      <c r="D33" s="138"/>
      <c r="E33" s="138"/>
      <c r="F33" s="138"/>
    </row>
    <row r="34" spans="1:6" hidden="1" x14ac:dyDescent="0.2">
      <c r="A34" s="138"/>
      <c r="B34" s="138"/>
      <c r="C34" s="138"/>
      <c r="D34" s="138"/>
      <c r="E34" s="138"/>
      <c r="F34" s="138"/>
    </row>
    <row r="35" spans="1:6" hidden="1" x14ac:dyDescent="0.2">
      <c r="A35" s="138"/>
      <c r="B35" s="138"/>
      <c r="C35" s="138"/>
      <c r="D35" s="138"/>
      <c r="E35" s="138"/>
      <c r="F35" s="138"/>
    </row>
    <row r="36" spans="1:6" hidden="1" x14ac:dyDescent="0.2">
      <c r="A36" s="138"/>
      <c r="B36" s="138"/>
      <c r="C36" s="138"/>
      <c r="D36" s="138"/>
      <c r="E36" s="138"/>
      <c r="F36" s="138"/>
    </row>
    <row r="37" spans="1:6" hidden="1" x14ac:dyDescent="0.2">
      <c r="A37" s="138"/>
      <c r="B37" s="138"/>
      <c r="C37" s="138"/>
      <c r="D37" s="138"/>
      <c r="E37" s="138"/>
      <c r="F37" s="138"/>
    </row>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x14ac:dyDescent="0.2"/>
    <row r="59" x14ac:dyDescent="0.2"/>
    <row r="60"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sheetData>
  <sheetProtection sheet="1" formatCells="0" insertRows="0" deleteRows="0"/>
  <mergeCells count="10">
    <mergeCell ref="B7:F7"/>
    <mergeCell ref="A8:F8"/>
    <mergeCell ref="A9:F9"/>
    <mergeCell ref="E17:F17"/>
    <mergeCell ref="A1:F1"/>
    <mergeCell ref="B2:F2"/>
    <mergeCell ref="B3:F3"/>
    <mergeCell ref="B4:F4"/>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xr:uid="{64C095B8-665E-49D2-A7E7-1588FCE3F738}"/>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6 A11:A14" xr:uid="{98F27848-C08B-4DDC-8F18-F6D5727284B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D6ECA434-2BD2-4D94-A042-D3F507C41FBC}">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A1377DBD-F077-4B3D-BF5E-0AA7ADCD35BB}">
          <x14:formula1>
            <xm:f>'Summary and sign-off'!$A$29:$A$30</xm:f>
          </x14:formula1>
          <xm:sqref>B7:F7</xm:sqref>
        </x14:dataValidation>
        <x14:dataValidation type="list" allowBlank="1" showInputMessage="1" showErrorMessage="1" error="Use the drop down list (at the right of the cell)" xr:uid="{22EF2857-0FE2-415D-B603-E130DA27A5D7}">
          <x14:formula1>
            <xm:f>'Summary and sign-off'!$A$44:$A$45</xm:f>
          </x14:formula1>
          <xm:sqref>C16 C11:C14</xm:sqref>
        </x14:dataValidation>
        <x14:dataValidation type="list" errorStyle="information" operator="greaterThan" allowBlank="1" showInputMessage="1" prompt="Provide specific $ value if possible" xr:uid="{FE5AC3B2-9751-462F-A257-865689016BA1}">
          <x14:formula1>
            <xm:f>'Summary and sign-off'!$A$38:$A$43</xm:f>
          </x14:formula1>
          <xm:sqref>E16 E11:E14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8ACD4-160D-41E0-955E-264843238E64}">
  <sheetPr>
    <pageSetUpPr fitToPage="1"/>
  </sheetPr>
  <dimension ref="A1:V79"/>
  <sheetViews>
    <sheetView zoomScaleNormal="100" workbookViewId="0">
      <selection activeCell="D31" sqref="D31"/>
    </sheetView>
  </sheetViews>
  <sheetFormatPr defaultColWidth="0" defaultRowHeight="12.75" zeroHeight="1" x14ac:dyDescent="0.2"/>
  <cols>
    <col min="1" max="1" width="35.7109375" style="3" customWidth="1"/>
    <col min="2" max="2" width="14.28515625" style="196" customWidth="1"/>
    <col min="3" max="3" width="71.42578125" style="3" customWidth="1"/>
    <col min="4" max="4" width="50" style="3" customWidth="1"/>
    <col min="5" max="5" width="21.42578125" style="3" customWidth="1"/>
    <col min="6" max="6" width="32.140625" style="3" bestFit="1" customWidth="1"/>
    <col min="7" max="13" width="21.42578125" style="3" customWidth="1"/>
    <col min="14" max="14" width="36.85546875" style="3" customWidth="1"/>
    <col min="15" max="18" width="9.140625" style="3" hidden="1" customWidth="1"/>
    <col min="19" max="21" width="0" style="3" hidden="1" customWidth="1"/>
    <col min="22" max="16384" width="9.140625" style="3" hidden="1"/>
  </cols>
  <sheetData>
    <row r="1" spans="1:14" ht="26.25" customHeight="1" x14ac:dyDescent="0.2">
      <c r="A1" s="207" t="s">
        <v>111</v>
      </c>
      <c r="B1" s="207"/>
      <c r="C1" s="207"/>
      <c r="D1" s="207"/>
      <c r="E1" s="207"/>
      <c r="F1" s="164"/>
      <c r="G1" s="164"/>
      <c r="H1" s="164"/>
      <c r="I1" s="164"/>
      <c r="J1" s="164"/>
      <c r="K1" s="164"/>
      <c r="L1" s="164"/>
      <c r="M1" s="164"/>
      <c r="N1" s="160"/>
    </row>
    <row r="2" spans="1:14" ht="21" customHeight="1" x14ac:dyDescent="0.2">
      <c r="A2" s="27" t="s">
        <v>52</v>
      </c>
      <c r="B2" s="211" t="str">
        <f>'[6]Summary and sign-off_L'!B2:F2</f>
        <v>Name of Organisation</v>
      </c>
      <c r="C2" s="211"/>
      <c r="D2" s="211"/>
      <c r="E2" s="211"/>
      <c r="F2" s="165"/>
      <c r="G2" s="165"/>
      <c r="H2" s="165"/>
      <c r="I2" s="165"/>
      <c r="J2" s="165"/>
      <c r="K2" s="165"/>
      <c r="L2" s="165"/>
      <c r="M2" s="165"/>
      <c r="N2" s="160"/>
    </row>
    <row r="3" spans="1:14" ht="21" customHeight="1" x14ac:dyDescent="0.2">
      <c r="A3" s="27" t="s">
        <v>112</v>
      </c>
      <c r="B3" s="211" t="str">
        <f>'[6]Summary and sign-off_L'!B3:F3</f>
        <v>Name of Chief Executive</v>
      </c>
      <c r="C3" s="211"/>
      <c r="D3" s="211"/>
      <c r="E3" s="211"/>
      <c r="F3" s="165"/>
      <c r="G3" s="165"/>
      <c r="H3" s="165"/>
      <c r="I3" s="165"/>
      <c r="J3" s="165"/>
      <c r="K3" s="165"/>
      <c r="L3" s="165"/>
      <c r="M3" s="165"/>
      <c r="N3" s="160"/>
    </row>
    <row r="4" spans="1:14" ht="21" customHeight="1" x14ac:dyDescent="0.2">
      <c r="A4" s="27" t="s">
        <v>113</v>
      </c>
      <c r="B4" s="211">
        <f>'[6]Summary and sign-off_L'!B4:F4</f>
        <v>43282</v>
      </c>
      <c r="C4" s="211"/>
      <c r="D4" s="211"/>
      <c r="E4" s="211"/>
      <c r="F4" s="165"/>
      <c r="G4" s="165"/>
      <c r="H4" s="165"/>
      <c r="I4" s="165"/>
      <c r="J4" s="165"/>
      <c r="K4" s="165"/>
      <c r="L4" s="165"/>
      <c r="M4" s="165"/>
      <c r="N4" s="160"/>
    </row>
    <row r="5" spans="1:14" ht="21" customHeight="1" x14ac:dyDescent="0.2">
      <c r="A5" s="27" t="s">
        <v>114</v>
      </c>
      <c r="B5" s="211">
        <f>'[6]Summary and sign-off_L'!B5:F5</f>
        <v>43646</v>
      </c>
      <c r="C5" s="211"/>
      <c r="D5" s="211"/>
      <c r="E5" s="211"/>
      <c r="F5" s="165"/>
      <c r="G5" s="165"/>
      <c r="H5" s="165"/>
      <c r="I5" s="165"/>
      <c r="J5" s="165"/>
      <c r="K5" s="165"/>
      <c r="L5" s="165"/>
      <c r="M5" s="165"/>
      <c r="N5" s="160"/>
    </row>
    <row r="6" spans="1:14" ht="21" customHeight="1" x14ac:dyDescent="0.2">
      <c r="A6" s="27" t="s">
        <v>115</v>
      </c>
      <c r="B6" s="205" t="s">
        <v>82</v>
      </c>
      <c r="C6" s="205"/>
      <c r="D6" s="205"/>
      <c r="E6" s="205"/>
      <c r="F6" s="166"/>
      <c r="G6" s="166"/>
      <c r="H6" s="166"/>
      <c r="I6" s="166"/>
      <c r="J6" s="166"/>
      <c r="K6" s="166"/>
      <c r="L6" s="166"/>
      <c r="M6" s="166"/>
      <c r="N6" s="28"/>
    </row>
    <row r="7" spans="1:14" ht="21" customHeight="1" x14ac:dyDescent="0.2">
      <c r="A7" s="27" t="s">
        <v>58</v>
      </c>
      <c r="B7" s="205" t="s">
        <v>85</v>
      </c>
      <c r="C7" s="205"/>
      <c r="D7" s="205"/>
      <c r="E7" s="205"/>
      <c r="F7" s="166"/>
      <c r="G7" s="166"/>
      <c r="H7" s="166"/>
      <c r="I7" s="166"/>
      <c r="J7" s="166"/>
      <c r="K7" s="166"/>
      <c r="L7" s="166"/>
      <c r="M7" s="166"/>
      <c r="N7" s="28"/>
    </row>
    <row r="8" spans="1:14" ht="35.25" customHeight="1" x14ac:dyDescent="0.2">
      <c r="A8" s="214" t="s">
        <v>314</v>
      </c>
      <c r="B8" s="214"/>
      <c r="C8" s="220"/>
      <c r="D8" s="220"/>
      <c r="E8" s="220"/>
      <c r="F8" s="167"/>
      <c r="G8" s="167"/>
      <c r="H8" s="167"/>
      <c r="I8" s="167"/>
      <c r="J8" s="167"/>
      <c r="K8" s="167"/>
      <c r="L8" s="167"/>
      <c r="M8" s="167"/>
      <c r="N8" s="160"/>
    </row>
    <row r="9" spans="1:14" ht="35.25" customHeight="1" x14ac:dyDescent="0.2">
      <c r="A9" s="223" t="s">
        <v>315</v>
      </c>
      <c r="B9" s="224"/>
      <c r="C9" s="224"/>
      <c r="D9" s="224"/>
      <c r="E9" s="224"/>
      <c r="F9" s="168"/>
      <c r="G9" s="168"/>
      <c r="H9" s="168"/>
      <c r="I9" s="168"/>
      <c r="J9" s="168"/>
      <c r="K9" s="168"/>
      <c r="L9" s="168"/>
      <c r="M9" s="168"/>
      <c r="N9" s="160"/>
    </row>
    <row r="10" spans="1:14" ht="27" customHeight="1" x14ac:dyDescent="0.2">
      <c r="A10" s="169" t="s">
        <v>119</v>
      </c>
      <c r="B10" s="170" t="s">
        <v>64</v>
      </c>
      <c r="C10" s="169" t="s">
        <v>316</v>
      </c>
      <c r="D10" s="169" t="s">
        <v>317</v>
      </c>
      <c r="E10" s="169" t="s">
        <v>123</v>
      </c>
      <c r="F10"/>
      <c r="G10"/>
      <c r="H10"/>
      <c r="I10"/>
      <c r="J10"/>
      <c r="K10"/>
      <c r="L10"/>
      <c r="M10"/>
      <c r="N10" s="124"/>
    </row>
    <row r="11" spans="1:14" s="100" customFormat="1" hidden="1" x14ac:dyDescent="0.2">
      <c r="A11" s="171"/>
      <c r="B11" s="172"/>
      <c r="C11" s="173"/>
      <c r="D11" s="173"/>
      <c r="E11" s="174"/>
      <c r="F11"/>
      <c r="G11"/>
      <c r="H11"/>
      <c r="I11"/>
      <c r="J11"/>
      <c r="K11"/>
      <c r="L11"/>
      <c r="M11"/>
      <c r="N11" s="175"/>
    </row>
    <row r="12" spans="1:14" s="100" customFormat="1" x14ac:dyDescent="0.2">
      <c r="A12" s="203"/>
      <c r="B12" s="202"/>
      <c r="C12" s="201"/>
      <c r="D12" s="201"/>
      <c r="E12" s="204"/>
      <c r="F12"/>
      <c r="G12"/>
      <c r="H12"/>
      <c r="I12"/>
      <c r="J12"/>
      <c r="K12"/>
      <c r="L12"/>
      <c r="M12"/>
      <c r="N12" s="175"/>
    </row>
    <row r="13" spans="1:14" s="100" customFormat="1" ht="25.5" x14ac:dyDescent="0.2">
      <c r="A13" s="199">
        <v>43320</v>
      </c>
      <c r="B13" s="202">
        <v>109.73</v>
      </c>
      <c r="C13" s="201" t="s">
        <v>335</v>
      </c>
      <c r="D13" s="176" t="s">
        <v>336</v>
      </c>
      <c r="E13" s="177" t="s">
        <v>319</v>
      </c>
      <c r="F13"/>
      <c r="G13"/>
      <c r="H13"/>
      <c r="I13"/>
      <c r="J13"/>
      <c r="K13"/>
      <c r="L13"/>
      <c r="M13"/>
      <c r="N13" s="175"/>
    </row>
    <row r="14" spans="1:14" s="100" customFormat="1" ht="25.5" x14ac:dyDescent="0.2">
      <c r="A14" s="199">
        <v>43321</v>
      </c>
      <c r="B14" s="112">
        <v>172.5</v>
      </c>
      <c r="C14" s="176" t="s">
        <v>320</v>
      </c>
      <c r="D14" s="176" t="s">
        <v>321</v>
      </c>
      <c r="E14" s="177" t="s">
        <v>319</v>
      </c>
      <c r="F14"/>
      <c r="G14"/>
      <c r="H14"/>
      <c r="I14"/>
      <c r="J14"/>
      <c r="K14"/>
      <c r="L14"/>
      <c r="M14"/>
      <c r="N14" s="175"/>
    </row>
    <row r="15" spans="1:14" s="100" customFormat="1" x14ac:dyDescent="0.2">
      <c r="A15" s="199" t="s">
        <v>322</v>
      </c>
      <c r="B15" s="112">
        <v>419.93399999999991</v>
      </c>
      <c r="C15" s="176" t="s">
        <v>323</v>
      </c>
      <c r="D15" s="176" t="s">
        <v>324</v>
      </c>
      <c r="E15" s="177" t="s">
        <v>319</v>
      </c>
      <c r="F15"/>
      <c r="G15"/>
      <c r="H15"/>
      <c r="I15"/>
      <c r="J15"/>
      <c r="K15"/>
      <c r="L15"/>
      <c r="M15"/>
      <c r="N15" s="175"/>
    </row>
    <row r="16" spans="1:14" s="100" customFormat="1" x14ac:dyDescent="0.2">
      <c r="A16" s="199" t="s">
        <v>325</v>
      </c>
      <c r="B16" s="112">
        <v>3398.4569552238809</v>
      </c>
      <c r="C16" s="176" t="s">
        <v>326</v>
      </c>
      <c r="D16" s="176" t="s">
        <v>327</v>
      </c>
      <c r="E16" s="177" t="s">
        <v>328</v>
      </c>
      <c r="F16"/>
      <c r="G16"/>
      <c r="H16"/>
      <c r="I16"/>
      <c r="J16"/>
      <c r="K16"/>
      <c r="L16"/>
      <c r="M16"/>
      <c r="N16" s="175"/>
    </row>
    <row r="17" spans="1:14" s="100" customFormat="1" x14ac:dyDescent="0.2">
      <c r="A17" s="200" t="s">
        <v>329</v>
      </c>
      <c r="B17" s="112">
        <v>2012.4999999999998</v>
      </c>
      <c r="C17" s="176" t="s">
        <v>330</v>
      </c>
      <c r="D17" s="176" t="s">
        <v>318</v>
      </c>
      <c r="E17" s="177" t="s">
        <v>224</v>
      </c>
      <c r="F17"/>
      <c r="G17"/>
      <c r="H17"/>
      <c r="I17"/>
      <c r="J17"/>
      <c r="K17"/>
      <c r="L17"/>
      <c r="M17"/>
      <c r="N17" s="175"/>
    </row>
    <row r="18" spans="1:14" s="100" customFormat="1" x14ac:dyDescent="0.2">
      <c r="A18" s="199" t="s">
        <v>331</v>
      </c>
      <c r="B18" s="112">
        <v>1502.4</v>
      </c>
      <c r="C18" s="176" t="s">
        <v>338</v>
      </c>
      <c r="D18" s="176" t="s">
        <v>332</v>
      </c>
      <c r="E18" s="177" t="s">
        <v>131</v>
      </c>
      <c r="F18"/>
      <c r="G18"/>
      <c r="H18"/>
      <c r="I18"/>
      <c r="J18"/>
      <c r="K18"/>
      <c r="L18"/>
      <c r="M18"/>
      <c r="N18" s="175"/>
    </row>
    <row r="19" spans="1:14" s="100" customFormat="1" x14ac:dyDescent="0.2">
      <c r="A19" s="199">
        <v>43516</v>
      </c>
      <c r="B19" s="112">
        <v>229.99999999999997</v>
      </c>
      <c r="C19" s="176" t="s">
        <v>339</v>
      </c>
      <c r="D19" s="176" t="s">
        <v>318</v>
      </c>
      <c r="E19" s="177" t="s">
        <v>182</v>
      </c>
      <c r="F19"/>
      <c r="G19"/>
      <c r="H19"/>
      <c r="I19"/>
      <c r="J19"/>
      <c r="K19"/>
      <c r="L19"/>
      <c r="M19"/>
      <c r="N19" s="175"/>
    </row>
    <row r="20" spans="1:14" s="100" customFormat="1" x14ac:dyDescent="0.2">
      <c r="A20" s="199">
        <v>43315</v>
      </c>
      <c r="B20" s="112">
        <f>220.0065*1.15</f>
        <v>253.00747499999997</v>
      </c>
      <c r="C20" s="176" t="s">
        <v>333</v>
      </c>
      <c r="D20" s="176" t="s">
        <v>318</v>
      </c>
      <c r="E20" s="177" t="s">
        <v>182</v>
      </c>
      <c r="F20"/>
      <c r="G20"/>
      <c r="H20"/>
      <c r="I20"/>
      <c r="J20"/>
      <c r="K20"/>
      <c r="L20"/>
      <c r="M20"/>
      <c r="N20" s="175"/>
    </row>
    <row r="21" spans="1:14" s="100" customFormat="1" hidden="1" x14ac:dyDescent="0.2">
      <c r="A21" s="171"/>
      <c r="B21" s="172"/>
      <c r="C21" s="131"/>
      <c r="D21" s="131"/>
      <c r="E21" s="132"/>
      <c r="F21"/>
      <c r="G21"/>
      <c r="H21"/>
      <c r="I21"/>
      <c r="J21"/>
      <c r="K21"/>
      <c r="L21"/>
      <c r="M21"/>
      <c r="N21" s="175"/>
    </row>
    <row r="22" spans="1:14" ht="34.5" customHeight="1" x14ac:dyDescent="0.2">
      <c r="A22" s="178" t="s">
        <v>334</v>
      </c>
      <c r="B22" s="179">
        <f>SUM(B11:B21)</f>
        <v>8098.5284302238815</v>
      </c>
      <c r="C22" s="137" t="str">
        <f>IF(SUBTOTAL(3,B11:B21)=SUBTOTAL(103,B11:B21),'[6]Summary and sign-off_L'!$A$47,'[6]Summary and sign-off_L'!$A$48)</f>
        <v>Check - there are no hidden rows with data</v>
      </c>
      <c r="D22" s="212" t="str">
        <f>IF('[6]Summary and sign-off_L'!F58='[6]Summary and sign-off_L'!F53,'[6]Summary and sign-off_L'!A50,'[6]Summary and sign-off_L'!A49)</f>
        <v>Not all lines have an entry for "Cost in NZ$" and "Type of expense"</v>
      </c>
      <c r="E22" s="212"/>
      <c r="F22"/>
      <c r="G22"/>
      <c r="H22"/>
      <c r="I22"/>
      <c r="J22"/>
      <c r="K22"/>
      <c r="L22"/>
      <c r="M22"/>
      <c r="N22" s="180"/>
    </row>
    <row r="23" spans="1:14" ht="14.1" customHeight="1" x14ac:dyDescent="0.2">
      <c r="A23" s="128"/>
      <c r="B23" s="181"/>
      <c r="C23" s="62"/>
      <c r="D23" s="62"/>
      <c r="E23" s="62"/>
      <c r="F23" s="62"/>
      <c r="G23" s="62"/>
      <c r="H23" s="62"/>
      <c r="I23" s="62"/>
      <c r="J23" s="62"/>
      <c r="K23" s="62"/>
      <c r="L23" s="62"/>
      <c r="M23" s="62"/>
      <c r="N23" s="160"/>
    </row>
    <row r="24" spans="1:14" x14ac:dyDescent="0.2">
      <c r="A24" s="138" t="s">
        <v>309</v>
      </c>
      <c r="B24" s="182"/>
      <c r="C24" s="62"/>
      <c r="D24" s="62"/>
      <c r="E24" s="62"/>
      <c r="F24" s="62"/>
      <c r="G24" s="62"/>
      <c r="H24" s="62"/>
      <c r="I24" s="62"/>
      <c r="J24" s="62"/>
      <c r="K24" s="62"/>
      <c r="L24" s="62"/>
      <c r="M24" s="62"/>
      <c r="N24" s="160"/>
    </row>
    <row r="25" spans="1:14" ht="12.6" customHeight="1" x14ac:dyDescent="0.2">
      <c r="A25" s="60" t="s">
        <v>273</v>
      </c>
      <c r="B25" s="182"/>
      <c r="C25" s="62"/>
      <c r="D25" s="62"/>
      <c r="E25" s="62"/>
      <c r="F25" s="62"/>
      <c r="G25" s="62"/>
      <c r="H25" s="62"/>
      <c r="I25" s="62"/>
      <c r="J25" s="62"/>
      <c r="K25" s="62"/>
      <c r="L25" s="62"/>
      <c r="M25" s="62"/>
      <c r="N25" s="160"/>
    </row>
    <row r="26" spans="1:14" x14ac:dyDescent="0.2">
      <c r="A26" s="60" t="s">
        <v>81</v>
      </c>
      <c r="B26" s="183"/>
      <c r="C26" s="47"/>
      <c r="D26" s="47"/>
      <c r="E26" s="47"/>
      <c r="F26" s="184"/>
      <c r="G26" s="184"/>
      <c r="H26" s="47"/>
      <c r="I26" s="47"/>
      <c r="J26" s="47"/>
      <c r="K26" s="47"/>
      <c r="L26" s="47"/>
      <c r="M26" s="47"/>
      <c r="N26" s="53"/>
    </row>
    <row r="27" spans="1:14" x14ac:dyDescent="0.2">
      <c r="A27" s="139" t="s">
        <v>287</v>
      </c>
      <c r="B27" s="185"/>
      <c r="C27" s="53"/>
      <c r="D27" s="53"/>
      <c r="E27" s="53"/>
      <c r="F27" s="53"/>
      <c r="G27" s="186"/>
      <c r="H27" s="53"/>
      <c r="I27" s="53"/>
      <c r="J27" s="53"/>
      <c r="K27" s="53"/>
      <c r="L27" s="53"/>
      <c r="M27" s="53"/>
      <c r="N27" s="53"/>
    </row>
    <row r="28" spans="1:14" ht="12.75" customHeight="1" x14ac:dyDescent="0.2">
      <c r="A28" s="139" t="s">
        <v>288</v>
      </c>
      <c r="B28" s="187"/>
      <c r="C28" s="143"/>
      <c r="D28" s="143"/>
      <c r="E28" s="143"/>
      <c r="F28" s="188"/>
      <c r="G28" s="186"/>
      <c r="H28" s="143"/>
      <c r="I28" s="143"/>
      <c r="J28" s="143"/>
      <c r="K28" s="143"/>
      <c r="L28" s="143"/>
      <c r="M28" s="143"/>
      <c r="N28" s="143"/>
    </row>
    <row r="29" spans="1:14" ht="12.75" customHeight="1" x14ac:dyDescent="0.2">
      <c r="A29" s="139"/>
      <c r="B29" s="187"/>
      <c r="C29" s="143"/>
      <c r="D29" s="143"/>
      <c r="E29" s="143"/>
      <c r="F29" s="188"/>
      <c r="G29"/>
      <c r="H29" s="143"/>
      <c r="I29" s="143"/>
      <c r="J29" s="143"/>
      <c r="K29" s="143"/>
      <c r="L29" s="143"/>
      <c r="M29" s="143"/>
      <c r="N29" s="143"/>
    </row>
    <row r="30" spans="1:14" ht="12.75" customHeight="1" x14ac:dyDescent="0.2">
      <c r="A30" s="139"/>
      <c r="B30" s="187"/>
      <c r="C30" s="143"/>
      <c r="D30" s="143"/>
      <c r="E30" s="143"/>
      <c r="F30" s="143"/>
      <c r="G30" s="143"/>
      <c r="H30" s="143"/>
      <c r="I30" s="143"/>
      <c r="J30" s="143"/>
      <c r="K30" s="143"/>
      <c r="L30" s="143"/>
      <c r="M30" s="143"/>
      <c r="N30" s="143"/>
    </row>
    <row r="31" spans="1:14" ht="12.75" customHeight="1" x14ac:dyDescent="0.2">
      <c r="A31" s="139"/>
      <c r="B31" s="187"/>
      <c r="C31" s="143"/>
      <c r="D31" s="143"/>
      <c r="E31" s="143"/>
      <c r="F31" s="143"/>
      <c r="G31" s="143"/>
      <c r="H31" s="143"/>
      <c r="I31" s="143"/>
      <c r="J31" s="143"/>
      <c r="K31" s="143"/>
      <c r="L31" s="143"/>
      <c r="M31" s="143"/>
      <c r="N31" s="143"/>
    </row>
    <row r="32" spans="1:14" ht="12.75" customHeight="1" x14ac:dyDescent="0.2">
      <c r="A32" s="139"/>
      <c r="B32" s="187"/>
      <c r="C32" s="143"/>
      <c r="D32" s="143"/>
      <c r="E32" s="143"/>
      <c r="F32" s="143"/>
      <c r="G32" s="143"/>
      <c r="H32" s="143"/>
      <c r="I32" s="143"/>
      <c r="J32" s="143"/>
      <c r="K32" s="143"/>
      <c r="L32" s="143"/>
      <c r="M32" s="143"/>
      <c r="N32" s="143"/>
    </row>
    <row r="33" spans="1:22" ht="12.75" customHeight="1" x14ac:dyDescent="0.2">
      <c r="A33" s="189"/>
      <c r="B33" s="190"/>
      <c r="C33" s="190"/>
      <c r="D33" s="189"/>
      <c r="E33" s="191"/>
      <c r="F33" s="190"/>
      <c r="G33" s="190"/>
      <c r="H33" s="190"/>
      <c r="I33" s="190"/>
      <c r="J33" s="189"/>
      <c r="K33" s="192"/>
      <c r="L33" s="193"/>
      <c r="M33" s="194"/>
      <c r="N33" s="194"/>
      <c r="O33" s="190"/>
      <c r="P33" s="190"/>
      <c r="Q33" s="190"/>
      <c r="R33" s="189"/>
      <c r="S33" s="192"/>
      <c r="T33" s="193"/>
      <c r="U33" s="194"/>
      <c r="V33" s="194"/>
    </row>
    <row r="34" spans="1:22" ht="12.75" customHeight="1" x14ac:dyDescent="0.2">
      <c r="A34" s="189"/>
      <c r="B34" s="190"/>
      <c r="C34" s="190"/>
      <c r="D34" s="189"/>
      <c r="E34" s="191"/>
      <c r="F34" s="190"/>
      <c r="G34" s="190"/>
      <c r="H34" s="190"/>
      <c r="I34" s="190"/>
      <c r="J34" s="190"/>
      <c r="K34" s="192"/>
      <c r="L34" s="193"/>
      <c r="M34" s="194"/>
      <c r="N34" s="194"/>
      <c r="O34" s="190"/>
      <c r="P34" s="190"/>
      <c r="Q34" s="190"/>
      <c r="R34" s="190"/>
      <c r="S34" s="192"/>
      <c r="T34" s="193"/>
      <c r="U34" s="194"/>
      <c r="V34" s="194"/>
    </row>
    <row r="35" spans="1:22" ht="12.75" customHeight="1" x14ac:dyDescent="0.2">
      <c r="A35" s="189"/>
      <c r="B35" s="190"/>
      <c r="C35" s="190"/>
      <c r="D35" s="189"/>
      <c r="E35" s="191"/>
      <c r="F35" s="190"/>
      <c r="G35" s="190"/>
      <c r="H35" s="190"/>
      <c r="I35" s="190"/>
      <c r="J35" s="189"/>
      <c r="K35" s="192"/>
      <c r="L35" s="193"/>
      <c r="M35" s="194"/>
      <c r="N35" s="194"/>
      <c r="O35" s="190"/>
      <c r="P35" s="190"/>
      <c r="Q35" s="190"/>
      <c r="R35" s="189"/>
      <c r="S35" s="192"/>
      <c r="T35" s="193"/>
      <c r="U35" s="194"/>
      <c r="V35" s="194"/>
    </row>
    <row r="36" spans="1:22" ht="12.75" customHeight="1" x14ac:dyDescent="0.2">
      <c r="A36" s="189"/>
      <c r="B36" s="190"/>
      <c r="C36" s="190"/>
      <c r="D36" s="189"/>
      <c r="E36" s="191"/>
      <c r="F36" s="190"/>
      <c r="G36" s="190"/>
      <c r="H36" s="190"/>
      <c r="I36" s="190"/>
      <c r="J36" s="190"/>
      <c r="K36" s="192"/>
      <c r="L36" s="193"/>
      <c r="M36" s="194"/>
      <c r="N36" s="194"/>
      <c r="O36" s="190"/>
      <c r="P36" s="190"/>
      <c r="Q36" s="190"/>
      <c r="R36" s="190"/>
      <c r="S36" s="192"/>
      <c r="T36" s="193"/>
      <c r="U36" s="194"/>
      <c r="V36" s="194"/>
    </row>
    <row r="37" spans="1:22" ht="12.75" customHeight="1" x14ac:dyDescent="0.2">
      <c r="A37" s="189"/>
      <c r="B37" s="190"/>
      <c r="C37" s="190"/>
      <c r="D37" s="189"/>
      <c r="E37" s="191"/>
      <c r="F37" s="190"/>
      <c r="G37" s="190"/>
      <c r="H37" s="190"/>
      <c r="I37" s="190"/>
      <c r="J37" s="189"/>
      <c r="K37" s="192"/>
      <c r="L37" s="193"/>
      <c r="M37" s="194"/>
      <c r="N37" s="194"/>
      <c r="O37" s="190"/>
      <c r="P37" s="190"/>
      <c r="Q37" s="190"/>
      <c r="R37" s="189"/>
      <c r="S37" s="192"/>
      <c r="T37" s="193"/>
      <c r="U37" s="194"/>
      <c r="V37" s="194"/>
    </row>
    <row r="38" spans="1:22" ht="12.75" customHeight="1" x14ac:dyDescent="0.2">
      <c r="A38" s="189"/>
      <c r="B38" s="190"/>
      <c r="C38" s="190"/>
      <c r="D38" s="189"/>
      <c r="E38" s="191"/>
      <c r="F38" s="190"/>
      <c r="G38" s="190"/>
      <c r="H38" s="190"/>
      <c r="I38" s="190"/>
      <c r="J38" s="189"/>
      <c r="K38" s="192"/>
      <c r="L38" s="193"/>
      <c r="M38" s="194"/>
      <c r="N38" s="194"/>
      <c r="O38" s="190"/>
      <c r="P38" s="190"/>
      <c r="Q38" s="190"/>
      <c r="R38" s="189"/>
      <c r="S38" s="192"/>
      <c r="T38" s="193"/>
      <c r="U38" s="194"/>
      <c r="V38" s="194"/>
    </row>
    <row r="39" spans="1:22" ht="12.75" customHeight="1" x14ac:dyDescent="0.2">
      <c r="A39" s="189"/>
      <c r="B39" s="190"/>
      <c r="C39" s="190"/>
      <c r="D39" s="189"/>
      <c r="E39" s="191"/>
      <c r="F39" s="190"/>
      <c r="G39" s="190"/>
      <c r="H39" s="190"/>
      <c r="I39" s="190"/>
      <c r="J39" s="190"/>
      <c r="K39" s="192"/>
      <c r="L39" s="193"/>
      <c r="M39" s="194"/>
      <c r="N39" s="194"/>
      <c r="O39" s="190"/>
      <c r="P39" s="190"/>
      <c r="Q39" s="190"/>
      <c r="R39" s="190"/>
      <c r="S39" s="192"/>
      <c r="T39" s="193"/>
      <c r="U39" s="194"/>
      <c r="V39" s="194"/>
    </row>
    <row r="40" spans="1:22" ht="12.75" customHeight="1" x14ac:dyDescent="0.2">
      <c r="A40" s="139"/>
      <c r="B40" s="187"/>
      <c r="C40" s="143"/>
      <c r="D40" s="143"/>
      <c r="E40" s="143"/>
      <c r="F40" s="143"/>
      <c r="G40" s="143"/>
      <c r="H40" s="143"/>
      <c r="I40" s="143"/>
      <c r="J40" s="143"/>
      <c r="K40" s="143"/>
      <c r="L40" s="143"/>
      <c r="M40" s="143"/>
      <c r="N40" s="143"/>
    </row>
    <row r="41" spans="1:22" ht="12.75" customHeight="1" x14ac:dyDescent="0.2">
      <c r="A41" s="139"/>
      <c r="B41" s="187"/>
      <c r="C41" s="143"/>
      <c r="D41" s="143"/>
      <c r="E41" s="143"/>
      <c r="F41" s="143"/>
      <c r="G41" s="143"/>
      <c r="H41" s="143"/>
      <c r="I41" s="143"/>
      <c r="J41" s="143"/>
      <c r="K41" s="143"/>
      <c r="L41" s="143"/>
      <c r="M41" s="143"/>
      <c r="N41" s="143"/>
    </row>
    <row r="42" spans="1:22" ht="12.75" customHeight="1" x14ac:dyDescent="0.2">
      <c r="A42" s="139"/>
      <c r="B42" s="187"/>
      <c r="C42" s="143"/>
      <c r="D42" s="143"/>
      <c r="E42" s="143"/>
      <c r="F42" s="143"/>
      <c r="G42" s="143"/>
      <c r="H42" s="143"/>
      <c r="I42" s="143"/>
      <c r="J42" s="143"/>
      <c r="K42" s="143"/>
      <c r="L42" s="143"/>
      <c r="M42" s="143"/>
      <c r="N42" s="143"/>
    </row>
    <row r="43" spans="1:22" ht="12.75" customHeight="1" x14ac:dyDescent="0.2">
      <c r="A43" s="139"/>
      <c r="B43" s="187"/>
      <c r="C43" s="143"/>
      <c r="D43" s="143"/>
      <c r="E43" s="143"/>
      <c r="F43" s="143"/>
      <c r="G43" s="143"/>
      <c r="H43" s="143"/>
      <c r="I43" s="143"/>
      <c r="J43" s="143"/>
      <c r="K43" s="143"/>
      <c r="L43" s="143"/>
      <c r="M43" s="143"/>
      <c r="N43" s="143"/>
    </row>
    <row r="44" spans="1:22" ht="12.75" customHeight="1" x14ac:dyDescent="0.2">
      <c r="A44" s="139"/>
      <c r="B44" s="187"/>
      <c r="C44" s="143"/>
      <c r="D44" s="143"/>
      <c r="E44" s="143"/>
      <c r="F44" s="143"/>
      <c r="G44" s="143"/>
      <c r="H44" s="143"/>
      <c r="I44" s="143"/>
      <c r="J44" s="143"/>
      <c r="K44" s="143"/>
      <c r="L44" s="143"/>
      <c r="M44" s="143"/>
      <c r="N44" s="143"/>
    </row>
    <row r="45" spans="1:22" ht="12.75" customHeight="1" x14ac:dyDescent="0.2">
      <c r="A45" s="139"/>
      <c r="B45" s="187"/>
      <c r="C45" s="143"/>
      <c r="D45" s="143"/>
      <c r="E45" s="143"/>
      <c r="F45" s="143"/>
      <c r="G45" s="143"/>
      <c r="H45" s="143"/>
      <c r="I45" s="143"/>
      <c r="J45" s="143"/>
      <c r="K45" s="143"/>
      <c r="L45" s="143"/>
      <c r="M45" s="143"/>
      <c r="N45" s="143"/>
    </row>
    <row r="46" spans="1:22" ht="12.75" customHeight="1" x14ac:dyDescent="0.2">
      <c r="A46" s="139"/>
      <c r="B46" s="187"/>
      <c r="C46" s="143"/>
      <c r="D46" s="143"/>
      <c r="E46" s="143"/>
      <c r="F46" s="143"/>
      <c r="G46" s="143"/>
      <c r="H46" s="143"/>
      <c r="I46" s="143"/>
      <c r="J46" s="143"/>
      <c r="K46" s="143"/>
      <c r="L46" s="143"/>
      <c r="M46" s="143"/>
      <c r="N46" s="143"/>
    </row>
    <row r="47" spans="1:22" ht="12.75" customHeight="1" x14ac:dyDescent="0.2">
      <c r="A47" s="139"/>
      <c r="B47" s="187"/>
      <c r="C47" s="143"/>
      <c r="D47" s="143"/>
      <c r="E47" s="143"/>
      <c r="F47" s="143"/>
      <c r="G47" s="143"/>
      <c r="H47" s="143"/>
      <c r="I47" s="143"/>
      <c r="J47" s="143"/>
      <c r="K47" s="143"/>
      <c r="L47" s="143"/>
      <c r="M47" s="143"/>
      <c r="N47" s="143"/>
    </row>
    <row r="48" spans="1:22" ht="12.75" customHeight="1" x14ac:dyDescent="0.2">
      <c r="A48" s="139"/>
      <c r="B48" s="187"/>
      <c r="C48" s="143"/>
      <c r="D48" s="143"/>
      <c r="E48" s="143"/>
      <c r="F48" s="143"/>
      <c r="G48" s="143"/>
      <c r="H48" s="143"/>
      <c r="I48" s="143"/>
      <c r="J48" s="143"/>
      <c r="K48" s="143"/>
      <c r="L48" s="143"/>
      <c r="M48" s="143"/>
      <c r="N48" s="143"/>
    </row>
    <row r="49" spans="1:14" ht="12.75" customHeight="1" x14ac:dyDescent="0.2">
      <c r="A49" s="139"/>
      <c r="B49" s="187"/>
      <c r="C49" s="143"/>
      <c r="D49" s="143"/>
      <c r="E49" s="143"/>
      <c r="F49" s="143"/>
      <c r="G49" s="143"/>
      <c r="H49" s="143"/>
      <c r="I49" s="143"/>
      <c r="J49" s="143"/>
      <c r="K49" s="143"/>
      <c r="L49" s="143"/>
      <c r="M49" s="143"/>
      <c r="N49" s="143"/>
    </row>
    <row r="50" spans="1:14" ht="12.75" customHeight="1" x14ac:dyDescent="0.2">
      <c r="A50" s="139"/>
      <c r="B50" s="187"/>
      <c r="C50" s="143"/>
      <c r="D50" s="143"/>
      <c r="E50" s="143"/>
      <c r="F50" s="143"/>
      <c r="G50" s="143"/>
      <c r="H50" s="143"/>
      <c r="I50" s="143"/>
      <c r="J50" s="143"/>
      <c r="K50" s="143"/>
      <c r="L50" s="143"/>
      <c r="M50" s="143"/>
      <c r="N50" s="143"/>
    </row>
    <row r="51" spans="1:14" ht="12.75" customHeight="1" x14ac:dyDescent="0.2">
      <c r="A51" s="139"/>
      <c r="B51" s="187"/>
      <c r="C51" s="143"/>
      <c r="D51" s="143"/>
      <c r="E51" s="143"/>
      <c r="F51" s="143"/>
      <c r="G51" s="143"/>
      <c r="H51" s="143"/>
      <c r="I51" s="143"/>
      <c r="J51" s="143"/>
      <c r="K51" s="143"/>
      <c r="L51" s="143"/>
      <c r="M51" s="143"/>
      <c r="N51" s="143"/>
    </row>
    <row r="52" spans="1:14" ht="12.75" customHeight="1" x14ac:dyDescent="0.2">
      <c r="A52" s="139"/>
      <c r="B52" s="187"/>
      <c r="C52" s="143"/>
      <c r="D52" s="143"/>
      <c r="E52" s="143"/>
      <c r="F52" s="143"/>
      <c r="G52" s="143"/>
      <c r="H52" s="143"/>
      <c r="I52" s="143"/>
      <c r="J52" s="143"/>
      <c r="K52" s="143"/>
      <c r="L52" s="143"/>
      <c r="M52" s="143"/>
      <c r="N52" s="143"/>
    </row>
    <row r="53" spans="1:14" ht="12.75" customHeight="1" x14ac:dyDescent="0.2">
      <c r="A53" s="139"/>
      <c r="B53" s="187"/>
      <c r="C53" s="143"/>
      <c r="D53" s="143"/>
      <c r="E53" s="143"/>
      <c r="F53" s="143"/>
      <c r="G53" s="143"/>
      <c r="H53" s="143"/>
      <c r="I53" s="143"/>
      <c r="J53" s="143"/>
      <c r="K53" s="143"/>
      <c r="L53" s="143"/>
      <c r="M53" s="143"/>
      <c r="N53" s="143"/>
    </row>
    <row r="54" spans="1:14" ht="12.75" customHeight="1" x14ac:dyDescent="0.2">
      <c r="A54" s="139"/>
      <c r="B54" s="187"/>
      <c r="C54" s="143"/>
      <c r="D54" s="143"/>
      <c r="E54" s="143"/>
      <c r="F54" s="143"/>
      <c r="G54" s="143"/>
      <c r="H54" s="143"/>
      <c r="I54" s="143"/>
      <c r="J54" s="143"/>
      <c r="K54" s="143"/>
      <c r="L54" s="143"/>
      <c r="M54" s="143"/>
      <c r="N54" s="143"/>
    </row>
    <row r="55" spans="1:14" ht="12.75" customHeight="1" x14ac:dyDescent="0.2">
      <c r="A55" s="139"/>
      <c r="B55" s="187"/>
      <c r="C55" s="143"/>
      <c r="D55" s="143"/>
      <c r="E55" s="143"/>
      <c r="F55" s="143"/>
      <c r="G55" s="143"/>
      <c r="H55" s="143"/>
      <c r="I55" s="143"/>
      <c r="J55" s="143"/>
      <c r="K55" s="143"/>
      <c r="L55" s="143"/>
      <c r="M55" s="143"/>
      <c r="N55" s="143"/>
    </row>
    <row r="56" spans="1:14" ht="12.75" customHeight="1" x14ac:dyDescent="0.2">
      <c r="A56" s="139"/>
      <c r="B56" s="187"/>
      <c r="C56" s="143"/>
      <c r="D56" s="143"/>
      <c r="E56" s="143"/>
      <c r="F56" s="143"/>
      <c r="G56" s="143"/>
      <c r="H56" s="143"/>
      <c r="I56" s="143"/>
      <c r="J56" s="143"/>
      <c r="K56" s="143"/>
      <c r="L56" s="143"/>
      <c r="M56" s="143"/>
      <c r="N56" s="143"/>
    </row>
    <row r="57" spans="1:14" ht="12.75" customHeight="1" x14ac:dyDescent="0.2">
      <c r="A57" s="139"/>
      <c r="B57" s="187"/>
      <c r="C57" s="143"/>
      <c r="D57" s="143"/>
      <c r="E57" s="143"/>
      <c r="F57" s="143"/>
      <c r="G57" s="143"/>
      <c r="H57" s="143"/>
      <c r="I57" s="143"/>
      <c r="J57" s="143"/>
      <c r="K57" s="143"/>
      <c r="L57" s="143"/>
      <c r="M57" s="143"/>
      <c r="N57" s="143"/>
    </row>
    <row r="58" spans="1:14" x14ac:dyDescent="0.2">
      <c r="A58" s="128"/>
      <c r="B58" s="195"/>
      <c r="C58" s="62"/>
      <c r="D58" s="62"/>
      <c r="E58" s="62"/>
      <c r="F58" s="62"/>
      <c r="G58" s="62"/>
      <c r="H58" s="62"/>
      <c r="I58" s="62"/>
      <c r="J58" s="62"/>
      <c r="K58" s="62"/>
      <c r="L58" s="62"/>
      <c r="M58" s="62"/>
      <c r="N58" s="128"/>
    </row>
    <row r="59" spans="1:14" hidden="1" x14ac:dyDescent="0.2">
      <c r="A59" s="62"/>
      <c r="B59" s="182"/>
      <c r="C59" s="62"/>
      <c r="D59" s="62"/>
      <c r="E59" s="128"/>
      <c r="F59" s="128"/>
      <c r="G59" s="128"/>
      <c r="H59" s="128"/>
      <c r="I59" s="128"/>
      <c r="J59" s="128"/>
      <c r="K59" s="128"/>
      <c r="L59" s="128"/>
      <c r="M59" s="128"/>
    </row>
    <row r="60" spans="1:14" ht="12.75" hidden="1" customHeight="1" x14ac:dyDescent="0.2"/>
    <row r="61" spans="1:14" hidden="1" x14ac:dyDescent="0.2">
      <c r="A61" s="197"/>
      <c r="B61" s="198"/>
      <c r="C61" s="197"/>
      <c r="D61" s="197"/>
      <c r="E61" s="197"/>
      <c r="F61" s="197"/>
      <c r="G61" s="197"/>
      <c r="H61" s="197"/>
      <c r="I61" s="197"/>
      <c r="J61" s="197"/>
      <c r="K61" s="197"/>
      <c r="L61" s="197"/>
      <c r="M61" s="197"/>
      <c r="N61" s="160"/>
    </row>
    <row r="62" spans="1:14" hidden="1" x14ac:dyDescent="0.2">
      <c r="A62" s="197"/>
      <c r="B62" s="198"/>
      <c r="C62" s="197"/>
      <c r="D62" s="197"/>
      <c r="E62" s="197"/>
      <c r="F62" s="197"/>
      <c r="G62" s="197"/>
      <c r="H62" s="197"/>
      <c r="I62" s="197"/>
      <c r="J62" s="197"/>
      <c r="K62" s="197"/>
      <c r="L62" s="197"/>
      <c r="M62" s="197"/>
      <c r="N62" s="160"/>
    </row>
    <row r="63" spans="1:14" hidden="1" x14ac:dyDescent="0.2">
      <c r="A63" s="197"/>
      <c r="B63" s="198"/>
      <c r="C63" s="197"/>
      <c r="D63" s="197"/>
      <c r="E63" s="197"/>
      <c r="F63" s="197"/>
      <c r="G63" s="197"/>
      <c r="H63" s="197"/>
      <c r="I63" s="197"/>
      <c r="J63" s="197"/>
      <c r="K63" s="197"/>
      <c r="L63" s="197"/>
      <c r="M63" s="197"/>
      <c r="N63" s="160"/>
    </row>
    <row r="64" spans="1:14" hidden="1" x14ac:dyDescent="0.2">
      <c r="A64" s="197"/>
      <c r="B64" s="198"/>
      <c r="C64" s="197"/>
      <c r="D64" s="197"/>
      <c r="E64" s="197"/>
      <c r="F64" s="197"/>
      <c r="G64" s="197"/>
      <c r="H64" s="197"/>
      <c r="I64" s="197"/>
      <c r="J64" s="197"/>
      <c r="K64" s="197"/>
      <c r="L64" s="197"/>
      <c r="M64" s="197"/>
      <c r="N64" s="160"/>
    </row>
    <row r="65" spans="1:14" hidden="1" x14ac:dyDescent="0.2">
      <c r="A65" s="197"/>
      <c r="B65" s="198"/>
      <c r="C65" s="197"/>
      <c r="D65" s="197"/>
      <c r="E65" s="197"/>
      <c r="F65" s="197"/>
      <c r="G65" s="197"/>
      <c r="H65" s="197"/>
      <c r="I65" s="197"/>
      <c r="J65" s="197"/>
      <c r="K65" s="197"/>
      <c r="L65" s="197"/>
      <c r="M65" s="197"/>
      <c r="N65" s="160"/>
    </row>
    <row r="66" spans="1:14" hidden="1" x14ac:dyDescent="0.2"/>
    <row r="67" spans="1:14" hidden="1" x14ac:dyDescent="0.2"/>
    <row r="68" spans="1:14" hidden="1" x14ac:dyDescent="0.2"/>
    <row r="69" spans="1:14" hidden="1" x14ac:dyDescent="0.2"/>
    <row r="70" spans="1:14" hidden="1" x14ac:dyDescent="0.2"/>
    <row r="71" spans="1:14" hidden="1" x14ac:dyDescent="0.2"/>
    <row r="72" spans="1:14" hidden="1" x14ac:dyDescent="0.2"/>
    <row r="73" spans="1:14" hidden="1" x14ac:dyDescent="0.2"/>
    <row r="74" spans="1:14" hidden="1" x14ac:dyDescent="0.2"/>
    <row r="75" spans="1:14" hidden="1" x14ac:dyDescent="0.2"/>
    <row r="76" spans="1:14" hidden="1" x14ac:dyDescent="0.2"/>
    <row r="77" spans="1:14" x14ac:dyDescent="0.2"/>
    <row r="78" spans="1:14" x14ac:dyDescent="0.2"/>
    <row r="79" spans="1:14" x14ac:dyDescent="0.2"/>
  </sheetData>
  <sheetProtection sheet="1" formatCells="0" insertRows="0" deleteRows="0"/>
  <mergeCells count="10">
    <mergeCell ref="B7:E7"/>
    <mergeCell ref="A8:E8"/>
    <mergeCell ref="A9:E9"/>
    <mergeCell ref="D22:E22"/>
    <mergeCell ref="A1:E1"/>
    <mergeCell ref="B2:E2"/>
    <mergeCell ref="B3:E3"/>
    <mergeCell ref="B4:E4"/>
    <mergeCell ref="B5:E5"/>
    <mergeCell ref="B6:E6"/>
  </mergeCells>
  <dataValidations count="2">
    <dataValidation allowBlank="1" showInputMessage="1" showErrorMessage="1" prompt="Insert additional rows as needed:_x000a_- 'right click' on a row number (left of screen)_x000a_- select 'Insert' (this will insert a row above it)" sqref="A10" xr:uid="{EF2D8519-5116-4B17-BFD1-F24AF70FB35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1" xr:uid="{377C14E2-55A5-4B2D-B571-9403D3AD159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CE63307C-FA31-40F1-966C-130C9065B663}">
          <x14:formula1>
            <xm:f>'J:\Shane\201819\12 Jun\CE expenses_Travel rec\[Copy of CE-Expense-Disclosure-Workbook July 2019.xlsx]Summary and sign-off_L'!#REF!</xm:f>
          </x14:formula1>
          <xm:sqref>B7:M7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A1C261E8-0BDE-48E2-B98B-821CD8A34BF2}">
          <x14:formula1>
            <xm:f>'J:\Shane\201819\12 Jun\CE expenses_Travel rec\[Copy of CE-Expense-Disclosure-Workbook July 2019.xlsx]Summary and sign-off_L'!#REF!</xm:f>
          </x14:formula1>
          <xm:sqref>B6:M6</xm:sqref>
        </x14:dataValidation>
        <x14:dataValidation type="decimal" operator="greaterThan" allowBlank="1" showInputMessage="1" showErrorMessage="1" error="This cell must contain a dollar figure" xr:uid="{862E4DCF-9462-4A12-B974-1CFEFC4E6E13}">
          <x14:formula1>
            <xm:f>'J:\Shane\201819\12 Jun\CE expenses_Travel rec\[Copy of CE-Expense-Disclosure-Workbook July 2019.xlsx]Summary and sign-off_L'!#REF!</xm:f>
          </x14:formula1>
          <xm:sqref>B11:B21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Gifts and benefits</vt:lpstr>
      <vt:lpstr>All other expenses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Shane Smith</dc:creator>
  <cp:lastModifiedBy>Henry Acland</cp:lastModifiedBy>
  <cp:lastPrinted>2019-07-29T21:16:46Z</cp:lastPrinted>
  <dcterms:created xsi:type="dcterms:W3CDTF">2019-07-17T03:06:43Z</dcterms:created>
  <dcterms:modified xsi:type="dcterms:W3CDTF">2019-07-29T22:29:42Z</dcterms:modified>
</cp:coreProperties>
</file>