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SFORFS02\users\hacland\Desktop\Jobs\"/>
    </mc:Choice>
  </mc:AlternateContent>
  <xr:revisionPtr revIDLastSave="0" documentId="8_{D20A43D8-76F2-4087-8D1B-8D092210502D}" xr6:coauthVersionLast="45" xr6:coauthVersionMax="45" xr10:uidLastSave="{00000000-0000-0000-0000-000000000000}"/>
  <bookViews>
    <workbookView xWindow="-67320" yWindow="2610" windowWidth="29040" windowHeight="15840" firstSheet="1" activeTab="2" xr2:uid="{1DE1B8F9-DE5D-4F85-9E8D-16986E706C77}"/>
  </bookViews>
  <sheets>
    <sheet name="Guidance for agencies" sheetId="6" r:id="rId1"/>
    <sheet name="Summary and sign-off" sheetId="1" r:id="rId2"/>
    <sheet name="Travel" sheetId="2" r:id="rId3"/>
    <sheet name="Hospitality" sheetId="3" r:id="rId4"/>
    <sheet name="All other expenses" sheetId="4" r:id="rId5"/>
    <sheet name="Gifts and benefits" sheetId="5" r:id="rId6"/>
  </sheets>
  <definedNames>
    <definedName name="_xlnm.Print_Area" localSheetId="4">'All other expenses'!$A$1:$E$21</definedName>
    <definedName name="_xlnm.Print_Area" localSheetId="5">'Gifts and benefits'!$A$1:$F$29</definedName>
    <definedName name="_xlnm.Print_Area" localSheetId="0">'Guidance for agencies'!$A$1:$A$58</definedName>
    <definedName name="_xlnm.Print_Area" localSheetId="3">Hospitality!$A$1:$E$25</definedName>
    <definedName name="_xlnm.Print_Area" localSheetId="1">'Summary and sign-off'!$A$1:$F$23</definedName>
    <definedName name="_xlnm.Print_Area" localSheetId="2">Travel!$A$1:$E$194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 i="5" l="1"/>
  <c r="C19" i="5"/>
  <c r="F12" i="1" s="1"/>
  <c r="D18" i="5"/>
  <c r="B5" i="5"/>
  <c r="B4" i="5"/>
  <c r="B3" i="5"/>
  <c r="B2" i="5"/>
  <c r="B12" i="4"/>
  <c r="C15" i="4" s="1"/>
  <c r="B5" i="4"/>
  <c r="B4" i="4"/>
  <c r="B3" i="4"/>
  <c r="B2" i="4"/>
  <c r="C18" i="3"/>
  <c r="B18" i="3"/>
  <c r="B5" i="3"/>
  <c r="B4" i="3"/>
  <c r="B3" i="3"/>
  <c r="B2" i="3"/>
  <c r="C183" i="2"/>
  <c r="B183" i="2"/>
  <c r="B17" i="1" s="1"/>
  <c r="B158" i="2"/>
  <c r="B108" i="2"/>
  <c r="B84" i="2"/>
  <c r="B14" i="2"/>
  <c r="B13" i="2"/>
  <c r="B5" i="2"/>
  <c r="B4" i="2"/>
  <c r="B3" i="2"/>
  <c r="B2" i="2"/>
  <c r="E60" i="1"/>
  <c r="C60" i="1"/>
  <c r="B60" i="1"/>
  <c r="D59" i="1"/>
  <c r="D58" i="1"/>
  <c r="B58" i="1"/>
  <c r="F58" i="1" s="1"/>
  <c r="D18" i="3" s="1"/>
  <c r="D57" i="1"/>
  <c r="B57" i="1"/>
  <c r="D56" i="1"/>
  <c r="D55" i="1"/>
  <c r="C13" i="1"/>
  <c r="C12" i="1"/>
  <c r="B12" i="1"/>
  <c r="C11" i="1"/>
  <c r="C17" i="1" s="1"/>
  <c r="B6" i="1"/>
  <c r="C18" i="5" l="1"/>
  <c r="F11" i="1" s="1"/>
  <c r="F13" i="1"/>
  <c r="F60" i="1"/>
  <c r="E18" i="5" s="1"/>
  <c r="F57" i="1"/>
  <c r="D183" i="2" s="1"/>
  <c r="C31" i="2"/>
  <c r="B55" i="1"/>
  <c r="F55" i="1" s="1"/>
  <c r="D31" i="2" s="1"/>
  <c r="B31" i="2"/>
  <c r="B15" i="1" s="1"/>
  <c r="C174" i="2"/>
  <c r="B56" i="1"/>
  <c r="F56" i="1" s="1"/>
  <c r="D174" i="2" s="1"/>
  <c r="C15" i="1"/>
  <c r="B174" i="2"/>
  <c r="B16" i="1" s="1"/>
  <c r="B59" i="1"/>
  <c r="F59" i="1" s="1"/>
  <c r="D15" i="4" s="1"/>
  <c r="C16" i="1"/>
  <c r="B15" i="4"/>
  <c r="B13" i="1" s="1"/>
  <c r="B11" i="1" l="1"/>
  <c r="B18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2B362B40-E40C-45E1-B72D-58801676EC55}">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9253030E-9DF4-4AA5-A345-8B3445865F1B}">
      <text>
        <r>
          <rPr>
            <sz val="9"/>
            <color indexed="81"/>
            <rFont val="Tahoma"/>
            <family val="2"/>
          </rPr>
          <t xml:space="preserve">
Insert additional rows as needed:
- 'right click' on a row number (left of screen)
- select 'Insert' (this will insert a row above it)
</t>
        </r>
      </text>
    </comment>
    <comment ref="A34" authorId="0" shapeId="0" xr:uid="{358F2A5A-B12C-4645-94F1-7E0219C07739}">
      <text>
        <r>
          <rPr>
            <sz val="9"/>
            <color indexed="81"/>
            <rFont val="Tahoma"/>
            <family val="2"/>
          </rPr>
          <t xml:space="preserve">
Insert additional rows as needed:
- 'right click' on a row number (left of screen)
- select 'Insert' (this will insert a row above it)
</t>
        </r>
      </text>
    </comment>
    <comment ref="A177" authorId="0" shapeId="0" xr:uid="{8DD80023-0EE9-4129-B7B4-5E471EF436E3}">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DAFED72-4D63-48B7-9C3D-061C081570EB}">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8EC22836-CAE1-470E-B480-0A4111AAEDA8}">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F2F2DC8B-806F-4E06-9C97-B051C3A8821D}">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<sst xmlns="http://schemas.openxmlformats.org/spreadsheetml/2006/main" count="745" uniqueCount="295">
  <si>
    <t>Chief Executive Expenses, Gifts and Benefits Disclosure - summary &amp; sign-off*</t>
  </si>
  <si>
    <t xml:space="preserve">Organisation Name </t>
  </si>
  <si>
    <t>Serious Fraud Office</t>
  </si>
  <si>
    <t>Chief Executive**</t>
  </si>
  <si>
    <t>Julie Read</t>
  </si>
  <si>
    <t>Disclosure period start***</t>
  </si>
  <si>
    <t>Disclosure period end***</t>
  </si>
  <si>
    <t>Agency totals check</t>
  </si>
  <si>
    <t>Chief Executive approval****</t>
  </si>
  <si>
    <t>This disclosure has been approved by the Chief Executive</t>
  </si>
  <si>
    <t>Other sign-off****</t>
  </si>
  <si>
    <t>General Counsel</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</si>
  <si>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</si>
  <si>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</si>
  <si>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</si>
  <si>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</si>
  <si>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Gifts and benefits</t>
  </si>
  <si>
    <t>Count</t>
  </si>
  <si>
    <t>Travel expenses</t>
  </si>
  <si>
    <t>Number offered</t>
  </si>
  <si>
    <t>Hospitality</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</si>
  <si>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</si>
  <si>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</si>
  <si>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</si>
  <si>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</si>
  <si>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</si>
  <si>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</si>
  <si>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</si>
  <si>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</si>
  <si>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</si>
  <si>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</si>
  <si>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</si>
  <si>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</si>
  <si>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</si>
  <si>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</si>
  <si>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</si>
  <si>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</si>
  <si>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</si>
  <si>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</si>
  <si>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</si>
  <si>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</si>
  <si>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</si>
  <si>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</si>
  <si>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</si>
  <si>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</si>
  <si>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</si>
  <si>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</si>
  <si>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</si>
  <si>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</si>
  <si>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</si>
  <si>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</si>
  <si>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</si>
  <si>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</si>
  <si>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</si>
  <si>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</si>
  <si>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</si>
  <si>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</si>
  <si>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</si>
  <si>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</si>
  <si>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</si>
  <si>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</si>
  <si>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</si>
  <si>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</si>
  <si>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</si>
  <si>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</si>
  <si>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</si>
  <si>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</si>
  <si>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</si>
  <si>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</si>
  <si>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</si>
  <si>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</si>
  <si>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</si>
  <si>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</si>
  <si>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</si>
  <si>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</si>
  <si>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</si>
  <si>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</si>
  <si>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4 December 2019 - 12 December 2019</t>
  </si>
  <si>
    <t>London/Paris</t>
  </si>
  <si>
    <t>8 December and 11 December 2019</t>
  </si>
  <si>
    <t>As above</t>
  </si>
  <si>
    <t>Eurostar (London/Paris return)</t>
  </si>
  <si>
    <t>5 December 2019 - 7 December 2019</t>
  </si>
  <si>
    <t>London</t>
  </si>
  <si>
    <t xml:space="preserve">5 December 2019  and 10 December 2019 </t>
  </si>
  <si>
    <t>Lunch</t>
  </si>
  <si>
    <t>8 December 2019 - 10 December 2019</t>
  </si>
  <si>
    <t>Paris</t>
  </si>
  <si>
    <t>Dinner</t>
  </si>
  <si>
    <t>Accommodation two nights</t>
  </si>
  <si>
    <t xml:space="preserve">Car allowance 79 cents x 39.8k x 2 </t>
  </si>
  <si>
    <t>10 February 2020 - 15 February 2020</t>
  </si>
  <si>
    <t>Airfare</t>
  </si>
  <si>
    <t>Malaysia</t>
  </si>
  <si>
    <t>11 February 2020 - 15 February 2020</t>
  </si>
  <si>
    <t>Accommodation four nights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</si>
  <si>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</si>
  <si>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</si>
  <si>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</si>
  <si>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Wellington</t>
  </si>
  <si>
    <t>2 July 2019 - 3 July 2019</t>
  </si>
  <si>
    <t>Justice Sector Leadership Board and Public Service Leaders Summit</t>
  </si>
  <si>
    <t>Auckland Airport parking</t>
  </si>
  <si>
    <t>Taxi Wellington airport to city</t>
  </si>
  <si>
    <t>Accommodation one night</t>
  </si>
  <si>
    <t>State Services Commission Leadership Team retreat</t>
  </si>
  <si>
    <t xml:space="preserve">Auckland Airport parking </t>
  </si>
  <si>
    <t>Taxi from Ohariu to Wellington airport</t>
  </si>
  <si>
    <t>Department of Prime Minister and Cabinet and Minister's meetings</t>
  </si>
  <si>
    <t>Taxi Wellington airport to city return</t>
  </si>
  <si>
    <t>Taxi Wellington</t>
  </si>
  <si>
    <t>Mana Ōrite hui (Julie cancelled this trip on the day; everything except this parking cost was refundable)</t>
  </si>
  <si>
    <t>Auckland Aiport parking</t>
  </si>
  <si>
    <t>Disability Master Class for State Sector Chief Executives</t>
  </si>
  <si>
    <t>Parking Downtown Auckland</t>
  </si>
  <si>
    <t>12 September 2019 - 13 September 2019</t>
  </si>
  <si>
    <t>State Service Spirit of Service Awards</t>
  </si>
  <si>
    <t>Bolton Hotel accommodation one night</t>
  </si>
  <si>
    <t xml:space="preserve">Taxi from Bolton Hotel to Te Papa </t>
  </si>
  <si>
    <t>Minister's meeting and Justice Sector Ministers and Undersecretary's meeting</t>
  </si>
  <si>
    <t>Department of Prime Minister and Cabinet Chief Executives, Government Legal Network, State Services Commission and Budapest Convention meetings</t>
  </si>
  <si>
    <t>Operations Career Board, Justice Sector Leadership Board meetings</t>
  </si>
  <si>
    <t>Leaders Integrity Forum, Office of Auditor General, Minister and Justice Sector Ministers meetings</t>
  </si>
  <si>
    <t xml:space="preserve">Taxi Wellington airport to city </t>
  </si>
  <si>
    <t>Corporate Cabs Parliament to Wellington airport</t>
  </si>
  <si>
    <t>Corporate Cabs Auckland airport to Devonport</t>
  </si>
  <si>
    <t>Department of Prime Minister and Cabinet Chief Executives and Government Legal Network meetings</t>
  </si>
  <si>
    <t>Auckalnd Airport parking</t>
  </si>
  <si>
    <t>Department of Prime Minister and Cabinet Chief Executives, Justice Committee Annual Review hearing and filiming SFO Webinar</t>
  </si>
  <si>
    <t>State Services Commission, Government Legal Network, Office of Auditor General, Commerce Commission, Justice Sector Leadership Board and Minister's meetings</t>
  </si>
  <si>
    <t>Taxi Wellington city to airport</t>
  </si>
  <si>
    <t>Justice Sector Leadership Board</t>
  </si>
  <si>
    <t>27 November 2019 - 29 November 2019</t>
  </si>
  <si>
    <t>Wellington and Wairarapa</t>
  </si>
  <si>
    <t>Corporate Cabs office to airport</t>
  </si>
  <si>
    <t>Petrol fill hire car</t>
  </si>
  <si>
    <t>Avis car hire</t>
  </si>
  <si>
    <t>Brackenridge Accommodation (night prior to SSLT)</t>
  </si>
  <si>
    <t>Corporate Cabs Auckland airport to home</t>
  </si>
  <si>
    <t>Government Legal Network Advisory Board and State Services Commission meetings</t>
  </si>
  <si>
    <t>Taxi Wellington Airport city return</t>
  </si>
  <si>
    <t>18 February 2020 - 20 February 2020</t>
  </si>
  <si>
    <t>Taxi Wellington airport to the Justice Centre</t>
  </si>
  <si>
    <t>Accommodation two nights, breakfast x 2, Dinner x 1, (includes Credit Card fee)</t>
  </si>
  <si>
    <t>26 February 2020 - 27 February 2020</t>
  </si>
  <si>
    <t>Breakfast</t>
  </si>
  <si>
    <t>New Zealand Defence Force meeting</t>
  </si>
  <si>
    <t>Taxi to Auckland airport from home</t>
  </si>
  <si>
    <t>Taxi from Auckland airport to home</t>
  </si>
  <si>
    <t>Justice Sector Leadership Board meeting</t>
  </si>
  <si>
    <t>Taxi to Wellington airport city return</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</si>
  <si>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</si>
  <si>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</si>
  <si>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</si>
  <si>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</si>
  <si>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</si>
  <si>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</si>
  <si>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</si>
  <si>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</si>
  <si>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</si>
  <si>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</si>
  <si>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</si>
  <si>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</si>
  <si>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</si>
  <si>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</si>
  <si>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</si>
  <si>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</si>
  <si>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</si>
  <si>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</si>
  <si>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</si>
  <si>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</si>
  <si>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</si>
  <si>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</si>
  <si>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</si>
  <si>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</si>
  <si>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</si>
  <si>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</si>
  <si>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Subscription to the National Business Review</t>
  </si>
  <si>
    <t>Subscription</t>
  </si>
  <si>
    <t>Auckland</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</si>
  <si>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</si>
  <si>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</si>
  <si>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</si>
  <si>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</si>
  <si>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</si>
  <si>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</si>
  <si>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</si>
  <si>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</si>
  <si>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</si>
  <si>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</si>
  <si>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</si>
  <si>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 xml:space="preserve">Recovery of costs for air travel to attend meetings at the International Anti-Corrouption Coordination Centre and Organisation for Economic Cooperation and Development in London and Paris respectively </t>
  </si>
  <si>
    <t>National Crime Agency UK</t>
  </si>
  <si>
    <t>5 December 2019 - 8 December 2019</t>
  </si>
  <si>
    <t>Recovery of costs for three nights accommodation in London to attend the Anti-Corruption Coordination Centre Governance meeting</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</si>
  <si>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</si>
  <si>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</si>
  <si>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</si>
  <si>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</si>
  <si>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</si>
  <si>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</si>
  <si>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</si>
  <si>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</si>
  <si>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</si>
  <si>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</si>
  <si>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</si>
  <si>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</si>
  <si>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</si>
  <si>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</si>
  <si>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</si>
  <si>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</si>
  <si>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</si>
  <si>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</si>
  <si>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</si>
  <si>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</si>
  <si>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</si>
  <si>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</si>
  <si>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</si>
  <si>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</si>
  <si>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</si>
  <si>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</si>
  <si>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</si>
  <si>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</si>
  <si>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</si>
  <si>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</si>
  <si>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</si>
  <si>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</si>
  <si>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</si>
  <si>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</si>
  <si>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</si>
  <si>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</si>
  <si>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</si>
  <si>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</si>
  <si>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</si>
  <si>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</si>
  <si>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</si>
  <si>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</si>
  <si>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</si>
  <si>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</si>
  <si>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</si>
  <si>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</si>
  <si>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</si>
  <si>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</si>
  <si>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</si>
  <si>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</si>
  <si>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</si>
  <si>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</si>
  <si>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</si>
  <si>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</si>
  <si>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</si>
  <si>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 xml:space="preserve">2 July 2019 - 16 August 2019 </t>
  </si>
  <si>
    <t>Airfares</t>
  </si>
  <si>
    <t>2 July 2019 - 16 August 2019</t>
  </si>
  <si>
    <t xml:space="preserve">Taxi from Auckland airport to hotel </t>
  </si>
  <si>
    <t>Public transport bus card</t>
  </si>
  <si>
    <t>Public transport bus card - top up</t>
  </si>
  <si>
    <t>Skybus - one way bus ticket from Auckland to CBD</t>
  </si>
  <si>
    <t>Taxi from Auckland hotel to airport</t>
  </si>
  <si>
    <t>Taxi from Auckland office to airport</t>
  </si>
  <si>
    <t>Ministry of Justice NZ</t>
  </si>
  <si>
    <t xml:space="preserve">Costs toward the secondment of Rajesh Chhana, Acting Chief Executive </t>
  </si>
  <si>
    <t>Accommodation three nights</t>
  </si>
  <si>
    <t>To attend meetings at the International Anti-Corrouption Coordination Centre  (reimbursed in full by the National Crime Agency, UK)</t>
  </si>
  <si>
    <t>Taxi Auckland hotel to airport</t>
  </si>
  <si>
    <t xml:space="preserve">Taxi Auckland airport to hotel </t>
  </si>
  <si>
    <t>Taxi Auckland office to Auckland airport</t>
  </si>
  <si>
    <t>Taxi train station to accommodation</t>
  </si>
  <si>
    <t>Taxi IACCC to accommodation</t>
  </si>
  <si>
    <t>Taxi accommodation to St. Pancras</t>
  </si>
  <si>
    <t>Taxi le Gare du Nord to accommodation</t>
  </si>
  <si>
    <t>Accommodation 2 July - 16 August 2019 (Sunday - Friday)</t>
  </si>
  <si>
    <t>Taxi Parliament to Airport</t>
  </si>
  <si>
    <t>Taxi airport to city</t>
  </si>
  <si>
    <t>Taxi office to Auckland airport</t>
  </si>
  <si>
    <t>Justice Sector Leadership Board, Minister's, Transparency International Leaders Integrity Forum, Justice Sector Ministers' meetings and State Sector Leadership Team retreat</t>
  </si>
  <si>
    <t>Auckland Airport parking (decided to take taxi instead; cancelled too late to get refund)</t>
  </si>
  <si>
    <t>Taxi The Terrace to Wellington airport</t>
  </si>
  <si>
    <t>Taxi Auckland airport to home</t>
  </si>
  <si>
    <t>Taxi to Wellington CBD to  airport</t>
  </si>
  <si>
    <t>Heathrow Express (Heathrow/Paddington return)</t>
  </si>
  <si>
    <t>To attend meetings at the OECD</t>
  </si>
  <si>
    <t>To attend meetings at the IACCC</t>
  </si>
  <si>
    <t>Asia Pacific Economic Cooperation (APEC)</t>
  </si>
  <si>
    <t>1 July 2019 to 30 June 2020</t>
  </si>
  <si>
    <t>To attend meetings at the International Anti-Corruption Coordination Centre (IACCC) and Organisation for Economic Cooperation and Development (OECD) (reimbursed in full by the National Crime Agency, UK)</t>
  </si>
  <si>
    <t>Security Intelligence Board and State Services Commission meetings</t>
  </si>
  <si>
    <t>Operations Career Board, Department of Prime Minister and Cabinet, Government Legal Network Advisory Board, State Services Commision meetings and a Police stakeholder event</t>
  </si>
  <si>
    <t>Rajesh Chhana (RC) meeting with Julie Read prior to secondment as Acting CEO at the SFO 100% payment</t>
  </si>
  <si>
    <t>RC as above</t>
  </si>
  <si>
    <t>RC SFO 100% payment</t>
  </si>
  <si>
    <t>Julie Read returns to the SFO</t>
  </si>
  <si>
    <t>Rajesh Chhana - Acting Chief Executive (50% of these costs were covered by the Ministry of Justice with the noted exceptions below)</t>
  </si>
  <si>
    <t>7 March 2020 - 14 March 2020</t>
  </si>
  <si>
    <t>Boston USA</t>
  </si>
  <si>
    <t>Harvard Kennedy School Executive Education - training. Currently awaiting a refund for the airfare as the travel was cancelled due to Covid-a9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</si>
</sst>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quot;$&quot;#,##0.00;\-&quot;$&quot;#,##0.00"/>
    <numFmt numFmtId="165" formatCode="_-* #,##0.00_-;\-* #,##0.00_-;_-* &quot;-&quot;??_-;_-@_-"/>
    <numFmt numFmtId="166" formatCode="[$-1409]d\ mmmm\ yyyy;@"/>
    <numFmt numFmtId="167" formatCode="&quot;$&quot;#,##0.00"/>
  </numFmts>
  <fonts count="38" x14ac:knownFonts="1">
    <font>
      <sz val="10"/>
      <color theme="1"/>
      <name val="Arial"/>
      <family val="2"/>
    </font>
    <font>
      <sz val="10"/>
      <color theme="1"/>
      <name val="Arial"/>
      <family val="2"/>
    </font>
    <font>
      <b/>
      <sz val="16"/>
      <color theme="0"/>
      <name val="Arial"/>
      <family val="2"/>
    </font>
    <font>
      <b/>
      <sz val="12"/>
      <color theme="0"/>
      <name val="Arial"/>
      <family val="2"/>
    </font>
    <font>
      <sz val="12"/>
      <name val="Arial"/>
      <family val="2"/>
    </font>
    <font>
      <sz val="12"/>
      <color theme="1"/>
      <name val="Arial"/>
      <family val="2"/>
    </font>
    <font>
      <sz val="12"/>
      <color indexed="8"/>
      <name val="Arial"/>
      <family val="2"/>
    </font>
    <font>
      <sz val="11"/>
      <color indexed="8"/>
      <name val="Arial"/>
      <family val="2"/>
    </font>
    <font>
      <sz val="10"/>
      <name val="Arial"/>
      <family val="2"/>
    </font>
    <font>
      <b/>
      <sz val="10"/>
      <name val="Arial"/>
      <family val="2"/>
    </font>
    <font>
      <b/>
      <sz val="10"/>
      <color theme="0"/>
      <name val="Arial"/>
      <family val="2"/>
    </font>
    <font>
      <sz val="10"/>
      <color theme="0"/>
      <name val="Arial"/>
      <family val="2"/>
    </font>
    <font>
      <b/>
      <sz val="12"/>
      <name val="Arial"/>
      <family val="2"/>
    </font>
    <font>
      <b/>
      <i/>
      <sz val="12"/>
      <color indexed="8"/>
      <name val="Arial"/>
      <family val="2"/>
    </font>
    <font>
      <b/>
      <sz val="10"/>
      <color theme="1" tint="0.499984740745262"/>
      <name val="Arial"/>
      <family val="2"/>
    </font>
    <font>
      <sz val="10"/>
      <color theme="1" tint="0.499984740745262"/>
      <name val="Arial"/>
      <family val="2"/>
    </font>
    <font>
      <b/>
      <sz val="10"/>
      <color indexed="8"/>
      <name val="Arial"/>
      <family val="2"/>
    </font>
    <font>
      <b/>
      <sz val="10"/>
      <color theme="1"/>
      <name val="Arial"/>
      <family val="2"/>
    </font>
    <font>
      <sz val="10"/>
      <color indexed="8"/>
      <name val="Arial"/>
      <family val="2"/>
    </font>
    <font>
      <b/>
      <sz val="12"/>
      <color indexed="8"/>
      <name val="Arial"/>
      <family val="2"/>
    </font>
    <font>
      <i/>
      <sz val="10"/>
      <color indexed="8"/>
      <name val="Arial"/>
      <family val="2"/>
    </font>
    <font>
      <sz val="12"/>
      <color theme="0"/>
      <name val="Arial"/>
      <family val="2"/>
    </font>
    <font>
      <b/>
      <sz val="10"/>
      <color rgb="FFFFC000"/>
      <name val="Arial"/>
      <family val="2"/>
    </font>
    <font>
      <b/>
      <sz val="11"/>
      <color theme="0"/>
      <name val="Arial"/>
      <family val="2"/>
    </font>
    <font>
      <sz val="9"/>
      <color indexed="81"/>
      <name val="Tahoma"/>
      <family val="2"/>
    </font>
    <font>
      <i/>
      <sz val="10"/>
      <color theme="1"/>
      <name val="Arial"/>
      <family val="2"/>
    </font>
    <font>
      <b/>
      <i/>
      <sz val="10"/>
      <color theme="1"/>
      <name val="Arial"/>
      <family val="2"/>
    </font>
    <font>
      <b/>
      <sz val="11"/>
      <color theme="1"/>
      <name val="Arial"/>
      <family val="2"/>
    </font>
    <font>
      <b/>
      <sz val="12"/>
      <color theme="1"/>
      <name val="Arial"/>
      <family val="2"/>
    </font>
    <font>
      <b/>
      <sz val="12"/>
      <color rgb="FFFF0000"/>
      <name val="Arial"/>
      <family val="2"/>
    </font>
    <font>
      <u/>
      <sz val="10"/>
      <color theme="10"/>
      <name val="Arial"/>
      <family val="2"/>
    </font>
    <font>
      <sz val="11"/>
      <color rgb="FFFF0000"/>
      <name val="Arial"/>
      <family val="2"/>
    </font>
    <font>
      <u/>
      <sz val="11"/>
      <color theme="10"/>
      <name val="Arial"/>
      <family val="2"/>
    </font>
    <font>
      <sz val="11"/>
      <name val="Arial"/>
      <family val="2"/>
    </font>
    <font>
      <b/>
      <sz val="11"/>
      <name val="Arial"/>
      <family val="2"/>
    </font>
    <font>
      <sz val="11"/>
      <color theme="1"/>
      <name val="Arial"/>
      <family val="2"/>
    </font>
    <font>
      <sz val="11"/>
      <color theme="10"/>
      <name val="Arial"/>
      <family val="2"/>
    </font>
    <font>
      <u/>
      <sz val="11"/>
      <color rgb="FF0070C0"/>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99FF99"/>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rgb="FFFFFF00"/>
        <bgColor indexed="64"/>
      </patternFill>
    </fill>
  </fills>
  <borders count="70">
    <border>
      <left/>
      <right/>
      <top/>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indexed="64"/>
      </left>
      <right/>
      <top/>
      <bottom/>
      <diagonal/>
    </border>
    <border>
      <left/>
      <right style="thin">
        <color theme="0" tint="-0.249977111117893"/>
      </right>
      <top/>
      <bottom/>
      <diagonal/>
    </border>
    <border>
      <left style="thin">
        <color theme="0" tint="-0.24994659260841701"/>
      </left>
      <right style="thin">
        <color theme="0" tint="-0.249977111117893"/>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77111117893"/>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theme="0" tint="-0.249977111117893"/>
      </right>
      <top style="thin">
        <color indexed="64"/>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theme="0" tint="-0.249977111117893"/>
      </right>
      <top/>
      <bottom/>
      <diagonal/>
    </border>
    <border>
      <left style="thin">
        <color indexed="64"/>
      </left>
      <right style="thin">
        <color indexed="64"/>
      </right>
      <top/>
      <bottom style="medium">
        <color indexed="64"/>
      </bottom>
      <diagonal/>
    </border>
    <border>
      <left style="thin">
        <color indexed="64"/>
      </left>
      <right style="thin">
        <color theme="0" tint="-0.249977111117893"/>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theme="0" tint="-0.249977111117893"/>
      </bottom>
      <diagonal/>
    </border>
    <border>
      <left style="thin">
        <color theme="0" tint="-0.24994659260841701"/>
      </left>
      <right/>
      <top/>
      <bottom style="thin">
        <color theme="0" tint="-0.24994659260841701"/>
      </bottom>
      <diagonal/>
    </border>
    <border>
      <left style="thin">
        <color indexed="64"/>
      </left>
      <right style="thin">
        <color indexed="64"/>
      </right>
      <top style="medium">
        <color indexed="64"/>
      </top>
      <bottom style="thin">
        <color theme="0" tint="-0.24994659260841701"/>
      </bottom>
      <diagonal/>
    </border>
    <border>
      <left style="thin">
        <color indexed="64"/>
      </left>
      <right style="thin">
        <color indexed="64"/>
      </right>
      <top style="thin">
        <color theme="0" tint="-0.249977111117893"/>
      </top>
      <bottom/>
      <diagonal/>
    </border>
    <border>
      <left style="thin">
        <color indexed="64"/>
      </left>
      <right style="thin">
        <color theme="0" tint="-0.249977111117893"/>
      </right>
      <top/>
      <bottom style="thin">
        <color theme="0" tint="-0.24994659260841701"/>
      </bottom>
      <diagonal/>
    </border>
    <border>
      <left style="thin">
        <color indexed="64"/>
      </left>
      <right style="thin">
        <color theme="0" tint="-0.249977111117893"/>
      </right>
      <top style="thin">
        <color theme="0" tint="-0.24994659260841701"/>
      </top>
      <bottom style="thin">
        <color theme="0" tint="-0.24994659260841701"/>
      </bottom>
      <diagonal/>
    </border>
    <border>
      <left/>
      <right style="thin">
        <color theme="0" tint="-0.249977111117893"/>
      </right>
      <top style="thin">
        <color theme="0" tint="-0.24994659260841701"/>
      </top>
      <bottom style="thin">
        <color theme="0" tint="-0.249977111117893"/>
      </bottom>
      <diagonal/>
    </border>
    <border>
      <left style="thin">
        <color indexed="64"/>
      </left>
      <right/>
      <top style="thin">
        <color theme="0" tint="-0.24994659260841701"/>
      </top>
      <bottom style="medium">
        <color indexed="64"/>
      </bottom>
      <diagonal/>
    </border>
    <border>
      <left style="thin">
        <color indexed="64"/>
      </left>
      <right style="thin">
        <color indexed="64"/>
      </right>
      <top style="thin">
        <color theme="0" tint="-0.249977111117893"/>
      </top>
      <bottom style="medium">
        <color indexed="64"/>
      </bottom>
      <diagonal/>
    </border>
    <border>
      <left style="thin">
        <color indexed="64"/>
      </left>
      <right/>
      <top style="medium">
        <color indexed="64"/>
      </top>
      <bottom style="thin">
        <color theme="0" tint="-0.24994659260841701"/>
      </bottom>
      <diagonal/>
    </border>
    <border>
      <left style="thin">
        <color indexed="64"/>
      </left>
      <right style="thin">
        <color theme="0" tint="-0.249977111117893"/>
      </right>
      <top style="medium">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77111117893"/>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style="medium">
        <color indexed="64"/>
      </bottom>
      <diagonal/>
    </border>
    <border>
      <left/>
      <right/>
      <top style="thin">
        <color theme="0" tint="-0.24994659260841701"/>
      </top>
      <bottom style="medium">
        <color indexed="64"/>
      </bottom>
      <diagonal/>
    </border>
    <border>
      <left style="thin">
        <color indexed="64"/>
      </left>
      <right style="thin">
        <color theme="0" tint="-0.249977111117893"/>
      </right>
      <top style="thin">
        <color theme="0" tint="-0.24994659260841701"/>
      </top>
      <bottom style="medium">
        <color indexed="64"/>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style="thin">
        <color theme="0" tint="-0.24994659260841701"/>
      </bottom>
      <diagonal/>
    </border>
    <border>
      <left/>
      <right style="thin">
        <color theme="0" tint="-0.249977111117893"/>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tint="-0.24994659260841701"/>
      </left>
      <right/>
      <top style="thin">
        <color theme="0" tint="-0.24994659260841701"/>
      </top>
      <bottom style="medium">
        <color indexed="64"/>
      </bottom>
      <diagonal/>
    </border>
    <border>
      <left style="thin">
        <color indexed="64"/>
      </left>
      <right style="thin">
        <color theme="0" tint="-0.249977111117893"/>
      </right>
      <top style="medium">
        <color indexed="64"/>
      </top>
      <bottom style="medium">
        <color indexed="64"/>
      </bottom>
      <diagonal/>
    </border>
    <border>
      <left/>
      <right/>
      <top style="thin">
        <color theme="0" tint="-0.249977111117893"/>
      </top>
      <bottom/>
      <diagonal/>
    </border>
    <border>
      <left/>
      <right style="thin">
        <color indexed="64"/>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77111117893"/>
      </right>
      <top style="thin">
        <color theme="0" tint="-0.24994659260841701"/>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theme="0" tint="-0.24994659260841701"/>
      </bottom>
      <diagonal/>
    </border>
    <border>
      <left/>
      <right/>
      <top/>
      <bottom style="thin">
        <color theme="0" tint="-0.24994659260841701"/>
      </bottom>
      <diagonal/>
    </border>
    <border>
      <left/>
      <right style="thin">
        <color theme="0" tint="-0.249977111117893"/>
      </right>
      <top/>
      <bottom style="thin">
        <color theme="0" tint="-0.24994659260841701"/>
      </bottom>
      <diagonal/>
    </border>
    <border>
      <left/>
      <right/>
      <top style="thin">
        <color theme="0" tint="-0.249977111117893"/>
      </top>
      <bottom style="thin">
        <color theme="0" tint="-0.24994659260841701"/>
      </bottom>
      <diagonal/>
    </border>
    <border>
      <left style="thin">
        <color indexed="64"/>
      </left>
      <right style="thin">
        <color indexed="64"/>
      </right>
      <top style="thin">
        <color theme="0" tint="-0.24994659260841701"/>
      </top>
      <bottom/>
      <diagonal/>
    </border>
    <border>
      <left/>
      <right style="thin">
        <color theme="0" tint="-0.249977111117893"/>
      </right>
      <top style="thin">
        <color theme="0" tint="-0.24994659260841701"/>
      </top>
      <bottom style="medium">
        <color indexed="64"/>
      </bottom>
      <diagonal/>
    </border>
    <border>
      <left style="thin">
        <color indexed="64"/>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theme="0" tint="-0.249977111117893"/>
      </right>
      <top style="thin">
        <color theme="0" tint="-0.24994659260841701"/>
      </top>
      <bottom/>
      <diagonal/>
    </border>
    <border>
      <left/>
      <right style="thin">
        <color indexed="64"/>
      </right>
      <top style="thin">
        <color theme="0" tint="-0.24994659260841701"/>
      </top>
      <bottom style="thin">
        <color theme="0" tint="-0.249977111117893"/>
      </bottom>
      <diagonal/>
    </border>
    <border>
      <left/>
      <right style="thin">
        <color indexed="64"/>
      </right>
      <top/>
      <bottom style="thin">
        <color theme="0" tint="-0.24994659260841701"/>
      </bottom>
      <diagonal/>
    </border>
    <border>
      <left style="thin">
        <color indexed="64"/>
      </left>
      <right style="thin">
        <color theme="0" tint="-0.249977111117893"/>
      </right>
      <top style="thin">
        <color theme="0" tint="-0.249977111117893"/>
      </top>
      <bottom style="thin">
        <color theme="0" tint="-0.24994659260841701"/>
      </bottom>
      <diagonal/>
    </border>
    <border>
      <left style="thin">
        <color indexed="64"/>
      </left>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thin">
        <color theme="0" tint="-0.249977111117893"/>
      </right>
      <top/>
      <bottom/>
      <diagonal/>
    </border>
    <border>
      <left/>
      <right/>
      <top/>
      <bottom style="medium">
        <color indexed="64"/>
      </bottom>
      <diagonal/>
    </border>
    <border>
      <left style="thin">
        <color theme="0" tint="-0.249977111117893"/>
      </left>
      <right/>
      <top/>
      <bottom/>
      <diagonal/>
    </border>
  </borders>
  <cellStyleXfs count="4">
    <xf numFmtId="0" fontId="0" fillId="0" borderId="0"/>
    <xf numFmtId="165" fontId="1" fillId="0" borderId="0" applyFont="0" applyFill="0" applyBorder="0" applyAlignment="0" applyProtection="0"/>
    <xf numFmtId="44" fontId="1" fillId="0" borderId="0" applyFont="0" applyFill="0" applyBorder="0" applyAlignment="0" applyProtection="0"/>
    <xf numFmtId="0" fontId="30" fillId="0" borderId="0" applyNumberFormat="0" applyFill="0" applyBorder="0" applyAlignment="0" applyProtection="0"/>
  </cellStyleXfs>
  <cellXfs count="318">
    <xf numFmtId="0" fontId="0" fillId="0" borderId="0" xfId="0"/>
    <xf numFmtId="0" fontId="0" fillId="0" borderId="0" xfId="0" applyAlignment="1">
      <alignment wrapText="1"/>
    </xf>
    <xf numFmtId="0" fontId="3" fillId="2" borderId="0" xfId="0" applyFont="1" applyFill="1" applyAlignment="1">
      <alignment vertical="center" wrapText="1" readingOrder="1"/>
    </xf>
    <xf numFmtId="0" fontId="6" fillId="0" borderId="0" xfId="0" applyFont="1" applyAlignment="1">
      <alignment vertical="center" wrapText="1" readingOrder="1"/>
    </xf>
    <xf numFmtId="0" fontId="3" fillId="3" borderId="0" xfId="0" applyFont="1" applyFill="1" applyAlignment="1">
      <alignment vertical="center" wrapText="1" readingOrder="1"/>
    </xf>
    <xf numFmtId="44" fontId="3" fillId="3" borderId="0" xfId="2" applyFont="1" applyFill="1" applyBorder="1" applyAlignment="1" applyProtection="1">
      <alignment horizontal="right" vertical="center" wrapText="1" indent="1" readingOrder="1"/>
    </xf>
    <xf numFmtId="44" fontId="3" fillId="3" borderId="0" xfId="2" applyFont="1" applyFill="1" applyBorder="1" applyAlignment="1" applyProtection="1">
      <alignment horizontal="center" vertical="center" wrapText="1" readingOrder="1"/>
    </xf>
    <xf numFmtId="44" fontId="3" fillId="0" borderId="0" xfId="2" applyFont="1" applyFill="1" applyBorder="1" applyAlignment="1" applyProtection="1">
      <alignment horizontal="center" vertical="center" wrapText="1" readingOrder="1"/>
    </xf>
    <xf numFmtId="0" fontId="3" fillId="4" borderId="0" xfId="0" applyFont="1" applyFill="1" applyAlignment="1">
      <alignment vertical="center" wrapText="1" readingOrder="1"/>
    </xf>
    <xf numFmtId="44" fontId="3" fillId="4" borderId="0" xfId="2" applyFont="1" applyFill="1" applyBorder="1" applyAlignment="1" applyProtection="1">
      <alignment horizontal="center" vertical="center" wrapText="1" readingOrder="1"/>
    </xf>
    <xf numFmtId="0" fontId="10" fillId="0" borderId="0" xfId="0" applyFont="1" applyAlignment="1">
      <alignment wrapText="1"/>
    </xf>
    <xf numFmtId="0" fontId="11" fillId="0" borderId="0" xfId="0" applyFont="1"/>
    <xf numFmtId="0" fontId="9" fillId="0" borderId="3" xfId="0" applyFont="1" applyBorder="1" applyAlignment="1">
      <alignment vertical="center" wrapText="1" readingOrder="1"/>
    </xf>
    <xf numFmtId="8" fontId="9" fillId="0" borderId="4" xfId="2" applyNumberFormat="1" applyFont="1" applyFill="1" applyBorder="1" applyAlignment="1" applyProtection="1">
      <alignment horizontal="right" vertical="center" wrapText="1" indent="1" readingOrder="1"/>
    </xf>
    <xf numFmtId="0" fontId="8" fillId="0" borderId="5" xfId="2" applyNumberFormat="1" applyFont="1" applyFill="1" applyBorder="1" applyAlignment="1" applyProtection="1">
      <alignment horizontal="center" vertical="center" wrapText="1" readingOrder="1"/>
    </xf>
    <xf numFmtId="0" fontId="12" fillId="0" borderId="0" xfId="0" applyFont="1" applyAlignment="1">
      <alignment vertical="center" wrapText="1" readingOrder="1"/>
    </xf>
    <xf numFmtId="1" fontId="9" fillId="0" borderId="5" xfId="0" applyNumberFormat="1" applyFont="1" applyBorder="1" applyAlignment="1">
      <alignment horizontal="center" vertical="center" wrapText="1"/>
    </xf>
    <xf numFmtId="0" fontId="13" fillId="0" borderId="0" xfId="0" applyFont="1" applyAlignment="1">
      <alignment wrapText="1"/>
    </xf>
    <xf numFmtId="0" fontId="9" fillId="0" borderId="0" xfId="0" applyFont="1" applyAlignment="1">
      <alignment vertical="center" wrapText="1" readingOrder="1"/>
    </xf>
    <xf numFmtId="8" fontId="9" fillId="0" borderId="0" xfId="2" applyNumberFormat="1" applyFont="1" applyFill="1" applyBorder="1" applyAlignment="1" applyProtection="1">
      <alignment horizontal="right" vertical="center" wrapText="1" indent="1" readingOrder="1"/>
    </xf>
    <xf numFmtId="0" fontId="8" fillId="0" borderId="0" xfId="2" applyNumberFormat="1" applyFont="1" applyFill="1" applyBorder="1" applyAlignment="1" applyProtection="1">
      <alignment horizontal="center" vertical="center" wrapText="1" readingOrder="1"/>
    </xf>
    <xf numFmtId="0" fontId="8" fillId="0" borderId="0" xfId="0" applyFont="1" applyAlignment="1">
      <alignment vertical="center"/>
    </xf>
    <xf numFmtId="1" fontId="12" fillId="0" borderId="0" xfId="0" applyNumberFormat="1" applyFont="1" applyAlignment="1">
      <alignment horizontal="center" vertical="center" wrapText="1"/>
    </xf>
    <xf numFmtId="0" fontId="14" fillId="0" borderId="3" xfId="0" applyFont="1" applyBorder="1" applyAlignment="1">
      <alignment horizontal="left" vertical="center" wrapText="1" indent="2" readingOrder="1"/>
    </xf>
    <xf numFmtId="8" fontId="14" fillId="0" borderId="4" xfId="2" applyNumberFormat="1" applyFont="1" applyFill="1" applyBorder="1" applyAlignment="1" applyProtection="1">
      <alignment horizontal="right" vertical="center" wrapText="1" indent="1" readingOrder="1"/>
    </xf>
    <xf numFmtId="0" fontId="15" fillId="0" borderId="5" xfId="2" applyNumberFormat="1" applyFont="1" applyFill="1" applyBorder="1" applyAlignment="1" applyProtection="1">
      <alignment horizontal="center" vertical="center" wrapText="1" readingOrder="1"/>
    </xf>
    <xf numFmtId="44" fontId="12" fillId="0" borderId="0" xfId="2" applyFont="1" applyFill="1" applyBorder="1" applyAlignment="1" applyProtection="1">
      <alignment vertical="center" wrapText="1" readingOrder="1"/>
    </xf>
    <xf numFmtId="0" fontId="8" fillId="0" borderId="0" xfId="0" applyFont="1" applyAlignment="1">
      <alignment vertical="center" wrapText="1"/>
    </xf>
    <xf numFmtId="0" fontId="16" fillId="0" borderId="0" xfId="0" applyFont="1" applyAlignment="1">
      <alignment wrapText="1"/>
    </xf>
    <xf numFmtId="0" fontId="3" fillId="0" borderId="0" xfId="0" applyFont="1" applyAlignment="1">
      <alignment vertical="center" wrapText="1" readingOrder="1"/>
    </xf>
    <xf numFmtId="0" fontId="0" fillId="0" borderId="0" xfId="0" applyAlignment="1">
      <alignment vertical="center" wrapText="1"/>
    </xf>
    <xf numFmtId="0" fontId="17" fillId="0" borderId="0" xfId="0" applyFont="1" applyAlignment="1">
      <alignment wrapText="1"/>
    </xf>
    <xf numFmtId="0" fontId="0" fillId="0" borderId="0" xfId="0" applyAlignment="1">
      <alignment vertical="center"/>
    </xf>
    <xf numFmtId="0" fontId="0" fillId="0" borderId="0" xfId="0" applyAlignment="1">
      <alignment vertical="top" wrapText="1"/>
    </xf>
    <xf numFmtId="0" fontId="17" fillId="5" borderId="0" xfId="0" applyFont="1" applyFill="1"/>
    <xf numFmtId="0" fontId="17" fillId="5" borderId="0" xfId="0" applyFont="1" applyFill="1" applyAlignment="1">
      <alignment wrapText="1"/>
    </xf>
    <xf numFmtId="0" fontId="0" fillId="6" borderId="0" xfId="0" applyFill="1"/>
    <xf numFmtId="0" fontId="0" fillId="6" borderId="0" xfId="0" applyFill="1" applyAlignment="1">
      <alignment wrapText="1"/>
    </xf>
    <xf numFmtId="0" fontId="0" fillId="7" borderId="0" xfId="0" applyFill="1"/>
    <xf numFmtId="0" fontId="0" fillId="7" borderId="0" xfId="0" applyFill="1" applyAlignment="1">
      <alignment wrapText="1"/>
    </xf>
    <xf numFmtId="0" fontId="18" fillId="7" borderId="0" xfId="0" applyFont="1" applyFill="1" applyAlignment="1">
      <alignment wrapText="1"/>
    </xf>
    <xf numFmtId="0" fontId="0" fillId="6" borderId="0" xfId="0" applyFill="1" applyAlignment="1">
      <alignment horizontal="left" vertical="top"/>
    </xf>
    <xf numFmtId="0" fontId="0" fillId="7" borderId="0" xfId="0" applyFill="1" applyAlignment="1">
      <alignment horizontal="left" vertical="top" wrapText="1"/>
    </xf>
    <xf numFmtId="0" fontId="0" fillId="6" borderId="0" xfId="0" applyFill="1" applyAlignment="1">
      <alignment horizontal="left" vertical="top" wrapText="1"/>
    </xf>
    <xf numFmtId="0" fontId="17" fillId="6" borderId="0" xfId="0" applyFont="1" applyFill="1" applyAlignment="1">
      <alignment wrapText="1"/>
    </xf>
    <xf numFmtId="0" fontId="17" fillId="7" borderId="0" xfId="0" applyFont="1" applyFill="1"/>
    <xf numFmtId="0" fontId="17" fillId="7" borderId="0" xfId="0" applyFont="1" applyFill="1" applyAlignment="1">
      <alignment wrapText="1"/>
    </xf>
    <xf numFmtId="2" fontId="0" fillId="7" borderId="0" xfId="0" applyNumberFormat="1" applyFill="1" applyAlignment="1">
      <alignment vertical="top"/>
    </xf>
    <xf numFmtId="0" fontId="17" fillId="6" borderId="0" xfId="0" applyFont="1" applyFill="1" applyAlignment="1">
      <alignment horizontal="center" vertical="top"/>
    </xf>
    <xf numFmtId="1" fontId="0" fillId="6" borderId="0" xfId="0" applyNumberFormat="1" applyFill="1" applyAlignment="1">
      <alignment horizontal="center"/>
    </xf>
    <xf numFmtId="0" fontId="0" fillId="6" borderId="0" xfId="0" applyFill="1" applyAlignment="1">
      <alignment horizontal="center"/>
    </xf>
    <xf numFmtId="1" fontId="17" fillId="6" borderId="0" xfId="0" applyNumberFormat="1" applyFont="1" applyFill="1" applyAlignment="1">
      <alignment horizontal="center"/>
    </xf>
    <xf numFmtId="0" fontId="17" fillId="7" borderId="0" xfId="0" applyFont="1" applyFill="1" applyAlignment="1">
      <alignment horizontal="center" wrapText="1"/>
    </xf>
    <xf numFmtId="1" fontId="0" fillId="7" borderId="0" xfId="0" applyNumberFormat="1" applyFill="1" applyAlignment="1">
      <alignment horizontal="center"/>
    </xf>
    <xf numFmtId="0" fontId="0" fillId="7" borderId="0" xfId="0" applyFill="1" applyAlignment="1">
      <alignment horizontal="center"/>
    </xf>
    <xf numFmtId="0" fontId="17" fillId="6" borderId="0" xfId="0" applyFont="1" applyFill="1" applyAlignment="1">
      <alignment horizontal="center" wrapText="1"/>
    </xf>
    <xf numFmtId="0" fontId="3" fillId="2" borderId="0" xfId="0" applyFont="1" applyFill="1" applyAlignment="1">
      <alignment horizontal="left" vertical="center" wrapText="1" readingOrder="1"/>
    </xf>
    <xf numFmtId="0" fontId="10" fillId="3" borderId="0" xfId="0" applyFont="1" applyFill="1" applyAlignment="1">
      <alignment horizontal="left" vertical="center" wrapText="1"/>
    </xf>
    <xf numFmtId="0" fontId="10" fillId="3" borderId="0" xfId="0" applyFont="1" applyFill="1" applyAlignment="1">
      <alignment horizontal="right" vertical="center" wrapText="1" indent="1"/>
    </xf>
    <xf numFmtId="0" fontId="10" fillId="3" borderId="0" xfId="0" applyFont="1" applyFill="1" applyAlignment="1">
      <alignment vertical="center" wrapText="1"/>
    </xf>
    <xf numFmtId="0" fontId="10" fillId="3" borderId="7" xfId="0" applyFont="1" applyFill="1" applyBorder="1" applyAlignment="1">
      <alignment vertical="center" wrapText="1"/>
    </xf>
    <xf numFmtId="0" fontId="16" fillId="0" borderId="0" xfId="0" applyFont="1" applyAlignment="1">
      <alignment vertical="center" wrapText="1"/>
    </xf>
    <xf numFmtId="166" fontId="8" fillId="8" borderId="3" xfId="0" applyNumberFormat="1" applyFont="1" applyFill="1" applyBorder="1" applyAlignment="1" applyProtection="1">
      <alignment horizontal="left" vertical="center"/>
      <protection locked="0"/>
    </xf>
    <xf numFmtId="8" fontId="8" fillId="8" borderId="4" xfId="0" applyNumberFormat="1" applyFont="1" applyFill="1" applyBorder="1" applyAlignment="1" applyProtection="1">
      <alignment horizontal="right" vertical="center" wrapText="1" indent="1"/>
      <protection locked="0"/>
    </xf>
    <xf numFmtId="0" fontId="8" fillId="8" borderId="4" xfId="0" applyFont="1" applyFill="1" applyBorder="1" applyAlignment="1" applyProtection="1">
      <alignment vertical="center" wrapText="1"/>
      <protection locked="0"/>
    </xf>
    <xf numFmtId="0" fontId="8" fillId="8" borderId="8" xfId="0" applyFont="1" applyFill="1" applyBorder="1" applyAlignment="1" applyProtection="1">
      <alignment vertical="center" wrapText="1"/>
      <protection locked="0"/>
    </xf>
    <xf numFmtId="0" fontId="0" fillId="0" borderId="0" xfId="0" applyAlignment="1" applyProtection="1">
      <alignment wrapText="1"/>
      <protection locked="0"/>
    </xf>
    <xf numFmtId="0" fontId="0" fillId="0" borderId="0" xfId="0" applyProtection="1">
      <protection locked="0"/>
    </xf>
    <xf numFmtId="14" fontId="18" fillId="0" borderId="9" xfId="0" applyNumberFormat="1" applyFont="1" applyBorder="1" applyAlignment="1" applyProtection="1">
      <alignment horizontal="left" vertical="top" wrapText="1"/>
      <protection locked="0"/>
    </xf>
    <xf numFmtId="164" fontId="18" fillId="0" borderId="9" xfId="0" applyNumberFormat="1" applyFont="1" applyBorder="1" applyAlignment="1" applyProtection="1">
      <alignment horizontal="right" vertical="top" wrapText="1" indent="1"/>
      <protection locked="0"/>
    </xf>
    <xf numFmtId="0" fontId="8" fillId="0" borderId="5"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14" fontId="18" fillId="0" borderId="12" xfId="0" applyNumberFormat="1" applyFont="1" applyBorder="1" applyAlignment="1" applyProtection="1">
      <alignment horizontal="left" vertical="top" wrapText="1"/>
      <protection locked="0"/>
    </xf>
    <xf numFmtId="164" fontId="18" fillId="0" borderId="12" xfId="0" applyNumberFormat="1" applyFont="1" applyBorder="1" applyAlignment="1" applyProtection="1">
      <alignment horizontal="right" vertical="top" wrapText="1" indent="1"/>
      <protection locked="0"/>
    </xf>
    <xf numFmtId="0" fontId="18" fillId="0" borderId="13" xfId="0" applyFont="1" applyBorder="1" applyAlignment="1" applyProtection="1">
      <alignment horizontal="left" vertical="top" wrapText="1"/>
      <protection locked="0"/>
    </xf>
    <xf numFmtId="164" fontId="0" fillId="0" borderId="12" xfId="0" applyNumberFormat="1" applyBorder="1" applyAlignment="1" applyProtection="1">
      <alignment horizontal="right" vertical="top" wrapText="1" indent="1"/>
      <protection locked="0"/>
    </xf>
    <xf numFmtId="166" fontId="18" fillId="0" borderId="12" xfId="0" applyNumberFormat="1" applyFont="1" applyBorder="1" applyAlignment="1" applyProtection="1">
      <alignment horizontal="left" vertical="top" wrapText="1"/>
      <protection locked="0"/>
    </xf>
    <xf numFmtId="164" fontId="18" fillId="0" borderId="14" xfId="0" applyNumberFormat="1" applyFont="1" applyBorder="1" applyAlignment="1" applyProtection="1">
      <alignment horizontal="right" vertical="top" wrapText="1" indent="1"/>
      <protection locked="0"/>
    </xf>
    <xf numFmtId="0" fontId="18" fillId="0" borderId="14" xfId="0" applyFont="1" applyBorder="1" applyAlignment="1" applyProtection="1">
      <alignment vertical="top" wrapText="1"/>
      <protection locked="0"/>
    </xf>
    <xf numFmtId="0" fontId="18" fillId="0" borderId="15" xfId="0" applyFont="1" applyBorder="1" applyAlignment="1" applyProtection="1">
      <alignment horizontal="left" vertical="top" wrapText="1"/>
      <protection locked="0"/>
    </xf>
    <xf numFmtId="166" fontId="18" fillId="0" borderId="16" xfId="0" applyNumberFormat="1" applyFont="1" applyBorder="1" applyAlignment="1" applyProtection="1">
      <alignment horizontal="left" vertical="top" wrapText="1"/>
      <protection locked="0"/>
    </xf>
    <xf numFmtId="164" fontId="18" fillId="0" borderId="17" xfId="0" applyNumberFormat="1" applyFont="1" applyBorder="1" applyAlignment="1" applyProtection="1">
      <alignment horizontal="right" vertical="top" wrapText="1" indent="1"/>
      <protection locked="0"/>
    </xf>
    <xf numFmtId="0" fontId="8" fillId="0" borderId="19" xfId="0" applyFont="1" applyBorder="1" applyAlignment="1" applyProtection="1">
      <alignment vertical="center" wrapText="1"/>
      <protection locked="0"/>
    </xf>
    <xf numFmtId="166" fontId="18" fillId="0" borderId="20" xfId="0" applyNumberFormat="1" applyFont="1" applyBorder="1" applyAlignment="1" applyProtection="1">
      <alignment horizontal="left" vertical="top" wrapText="1"/>
      <protection locked="0"/>
    </xf>
    <xf numFmtId="164" fontId="18" fillId="0" borderId="16" xfId="0" applyNumberFormat="1" applyFont="1" applyBorder="1" applyAlignment="1" applyProtection="1">
      <alignment horizontal="right" vertical="top" wrapText="1" indent="1"/>
      <protection locked="0"/>
    </xf>
    <xf numFmtId="0" fontId="18" fillId="0" borderId="21" xfId="0" applyFont="1" applyBorder="1" applyAlignment="1" applyProtection="1">
      <alignment horizontal="left" vertical="top" wrapText="1"/>
      <protection locked="0"/>
    </xf>
    <xf numFmtId="0" fontId="8" fillId="0" borderId="22"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8" fillId="0" borderId="23" xfId="0" applyFont="1" applyBorder="1" applyAlignment="1" applyProtection="1">
      <alignment vertical="center" wrapText="1"/>
      <protection locked="0"/>
    </xf>
    <xf numFmtId="0" fontId="8" fillId="0" borderId="24" xfId="0" applyFont="1" applyBorder="1" applyAlignment="1" applyProtection="1">
      <alignment vertical="center" wrapText="1"/>
      <protection locked="0"/>
    </xf>
    <xf numFmtId="0" fontId="18" fillId="0" borderId="25" xfId="0" applyFont="1" applyBorder="1" applyAlignment="1" applyProtection="1">
      <alignment vertical="top" wrapText="1"/>
      <protection locked="0"/>
    </xf>
    <xf numFmtId="166" fontId="8" fillId="0" borderId="3" xfId="0" applyNumberFormat="1" applyFont="1" applyBorder="1" applyAlignment="1" applyProtection="1">
      <alignment horizontal="left" vertical="center"/>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9" borderId="3" xfId="0" applyFont="1" applyFill="1" applyBorder="1" applyAlignment="1" applyProtection="1">
      <alignment vertical="center" wrapText="1"/>
      <protection locked="0"/>
    </xf>
    <xf numFmtId="0" fontId="8" fillId="0" borderId="28" xfId="0" applyFont="1" applyBorder="1" applyAlignment="1" applyProtection="1">
      <alignment vertical="center" wrapText="1"/>
      <protection locked="0"/>
    </xf>
    <xf numFmtId="166" fontId="8" fillId="0" borderId="29" xfId="0" applyNumberFormat="1" applyFont="1" applyBorder="1" applyAlignment="1" applyProtection="1">
      <alignment horizontal="left" vertical="center"/>
      <protection locked="0"/>
    </xf>
    <xf numFmtId="0" fontId="8" fillId="0" borderId="30" xfId="0" applyFont="1" applyBorder="1" applyAlignment="1" applyProtection="1">
      <alignment vertical="center" wrapText="1"/>
      <protection locked="0"/>
    </xf>
    <xf numFmtId="0" fontId="8" fillId="0" borderId="31" xfId="0" applyFont="1" applyBorder="1" applyAlignment="1" applyProtection="1">
      <alignment vertical="center" wrapText="1"/>
      <protection locked="0"/>
    </xf>
    <xf numFmtId="0" fontId="8" fillId="8" borderId="32" xfId="0" applyFont="1" applyFill="1" applyBorder="1" applyAlignment="1" applyProtection="1">
      <alignment vertical="center" wrapText="1"/>
      <protection locked="0"/>
    </xf>
    <xf numFmtId="0" fontId="10" fillId="3" borderId="0" xfId="0" applyFont="1" applyFill="1" applyAlignment="1">
      <alignment horizontal="left" vertical="center"/>
    </xf>
    <xf numFmtId="8" fontId="10" fillId="3" borderId="0" xfId="0" applyNumberFormat="1" applyFont="1" applyFill="1" applyAlignment="1">
      <alignment horizontal="right" vertical="center" indent="1"/>
    </xf>
    <xf numFmtId="0" fontId="22" fillId="3" borderId="0" xfId="0" applyFont="1" applyFill="1" applyAlignment="1">
      <alignment horizontal="center" vertical="center" wrapText="1"/>
    </xf>
    <xf numFmtId="0" fontId="0" fillId="0" borderId="0" xfId="0" applyAlignment="1">
      <alignment horizontal="left" wrapText="1"/>
    </xf>
    <xf numFmtId="0" fontId="0" fillId="0" borderId="7" xfId="0" applyBorder="1" applyAlignment="1">
      <alignment wrapText="1"/>
    </xf>
    <xf numFmtId="166" fontId="8" fillId="0" borderId="1" xfId="0" applyNumberFormat="1" applyFont="1" applyBorder="1" applyAlignment="1" applyProtection="1">
      <alignment vertical="center"/>
      <protection locked="0"/>
    </xf>
    <xf numFmtId="166" fontId="8" fillId="0" borderId="28" xfId="0" applyNumberFormat="1" applyFont="1" applyBorder="1" applyAlignment="1" applyProtection="1">
      <alignment vertical="center"/>
      <protection locked="0"/>
    </xf>
    <xf numFmtId="166" fontId="8" fillId="0" borderId="22" xfId="0" applyNumberFormat="1" applyFont="1" applyBorder="1" applyAlignment="1" applyProtection="1">
      <alignment vertical="center"/>
      <protection locked="0"/>
    </xf>
    <xf numFmtId="166" fontId="8" fillId="0" borderId="33" xfId="0" applyNumberFormat="1" applyFont="1" applyBorder="1" applyAlignment="1" applyProtection="1">
      <alignment horizontal="left" vertical="center"/>
      <protection locked="0"/>
    </xf>
    <xf numFmtId="166" fontId="8" fillId="0" borderId="34" xfId="0" applyNumberFormat="1" applyFont="1" applyBorder="1" applyAlignment="1" applyProtection="1">
      <alignment vertical="center"/>
      <protection locked="0"/>
    </xf>
    <xf numFmtId="166" fontId="8" fillId="0" borderId="24" xfId="0" applyNumberFormat="1" applyFont="1" applyBorder="1" applyAlignment="1" applyProtection="1">
      <alignment vertical="center"/>
      <protection locked="0"/>
    </xf>
    <xf numFmtId="166" fontId="8" fillId="0" borderId="35" xfId="0" applyNumberFormat="1" applyFont="1" applyBorder="1" applyAlignment="1" applyProtection="1">
      <alignment vertical="center"/>
      <protection locked="0"/>
    </xf>
    <xf numFmtId="166" fontId="8" fillId="0" borderId="21" xfId="0" applyNumberFormat="1" applyFont="1" applyBorder="1" applyAlignment="1" applyProtection="1">
      <alignment vertical="center"/>
      <protection locked="0"/>
    </xf>
    <xf numFmtId="0" fontId="18" fillId="0" borderId="17" xfId="0" applyFont="1" applyBorder="1" applyAlignment="1" applyProtection="1">
      <alignment vertical="top" wrapText="1"/>
      <protection locked="0"/>
    </xf>
    <xf numFmtId="0" fontId="8" fillId="0" borderId="4" xfId="0" applyFont="1" applyBorder="1" applyAlignment="1" applyProtection="1">
      <alignment vertical="center" wrapText="1"/>
      <protection locked="0"/>
    </xf>
    <xf numFmtId="167" fontId="18" fillId="0" borderId="12" xfId="0" applyNumberFormat="1" applyFont="1" applyBorder="1" applyAlignment="1" applyProtection="1">
      <alignment vertical="top" wrapText="1"/>
      <protection locked="0"/>
    </xf>
    <xf numFmtId="0" fontId="8" fillId="0" borderId="8" xfId="0" applyFont="1" applyBorder="1" applyAlignment="1" applyProtection="1">
      <alignment vertical="center" wrapText="1"/>
      <protection locked="0"/>
    </xf>
    <xf numFmtId="166" fontId="8" fillId="0" borderId="37" xfId="0" applyNumberFormat="1" applyFont="1" applyBorder="1" applyAlignment="1" applyProtection="1">
      <alignment vertical="center"/>
      <protection locked="0"/>
    </xf>
    <xf numFmtId="0" fontId="8" fillId="0" borderId="38" xfId="0" applyFont="1" applyBorder="1" applyAlignment="1" applyProtection="1">
      <alignment vertical="center" wrapText="1"/>
      <protection locked="0"/>
    </xf>
    <xf numFmtId="167" fontId="18" fillId="0" borderId="16" xfId="0" applyNumberFormat="1" applyFont="1" applyBorder="1" applyAlignment="1" applyProtection="1">
      <alignment vertical="top" wrapText="1"/>
      <protection locked="0"/>
    </xf>
    <xf numFmtId="166" fontId="18" fillId="0" borderId="14" xfId="0" applyNumberFormat="1" applyFont="1" applyBorder="1" applyAlignment="1" applyProtection="1">
      <alignment horizontal="left" vertical="top" wrapText="1"/>
      <protection locked="0"/>
    </xf>
    <xf numFmtId="0" fontId="8" fillId="0" borderId="39"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18" fillId="0" borderId="36" xfId="0" applyFont="1" applyBorder="1" applyAlignment="1" applyProtection="1">
      <alignment vertical="top" wrapText="1"/>
      <protection locked="0"/>
    </xf>
    <xf numFmtId="0" fontId="18" fillId="0" borderId="12" xfId="0" applyFont="1" applyBorder="1" applyAlignment="1" applyProtection="1">
      <alignment vertical="top" wrapText="1"/>
      <protection locked="0"/>
    </xf>
    <xf numFmtId="166" fontId="8" fillId="0" borderId="40" xfId="0" applyNumberFormat="1" applyFont="1" applyBorder="1" applyAlignment="1" applyProtection="1">
      <alignment horizontal="left" vertical="center"/>
      <protection locked="0"/>
    </xf>
    <xf numFmtId="0" fontId="18" fillId="0" borderId="41" xfId="0" applyFont="1" applyBorder="1" applyAlignment="1" applyProtection="1">
      <alignment horizontal="left" vertical="top" wrapText="1"/>
      <protection locked="0"/>
    </xf>
    <xf numFmtId="0" fontId="8" fillId="0" borderId="42"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0" fillId="0" borderId="44" xfId="0" applyBorder="1" applyAlignment="1" applyProtection="1">
      <alignment wrapText="1"/>
      <protection locked="0"/>
    </xf>
    <xf numFmtId="0" fontId="18" fillId="0" borderId="16" xfId="0" applyFont="1" applyBorder="1" applyAlignment="1" applyProtection="1">
      <alignment vertical="top" wrapText="1"/>
      <protection locked="0"/>
    </xf>
    <xf numFmtId="166" fontId="8" fillId="0" borderId="45" xfId="0" applyNumberFormat="1" applyFont="1" applyBorder="1" applyAlignment="1" applyProtection="1">
      <alignment horizontal="left" vertical="center"/>
      <protection locked="0"/>
    </xf>
    <xf numFmtId="0" fontId="8" fillId="0" borderId="46" xfId="0" applyFont="1" applyBorder="1" applyAlignment="1" applyProtection="1">
      <alignment vertical="center" wrapText="1"/>
      <protection locked="0"/>
    </xf>
    <xf numFmtId="0" fontId="18" fillId="0" borderId="20" xfId="0" applyFont="1" applyBorder="1" applyAlignment="1" applyProtection="1">
      <alignment vertical="top" wrapText="1"/>
      <protection locked="0"/>
    </xf>
    <xf numFmtId="0" fontId="0" fillId="0" borderId="16" xfId="0" applyBorder="1" applyAlignment="1" applyProtection="1">
      <alignment vertical="top" wrapText="1"/>
      <protection locked="0"/>
    </xf>
    <xf numFmtId="0" fontId="18" fillId="0" borderId="12" xfId="0" applyFont="1" applyBorder="1" applyAlignment="1" applyProtection="1">
      <alignment horizontal="left" vertical="top" wrapText="1"/>
      <protection locked="0"/>
    </xf>
    <xf numFmtId="166" fontId="8" fillId="0" borderId="47" xfId="0" applyNumberFormat="1" applyFont="1" applyBorder="1" applyAlignment="1" applyProtection="1">
      <alignment horizontal="left" vertical="center"/>
      <protection locked="0"/>
    </xf>
    <xf numFmtId="0" fontId="18" fillId="0" borderId="0" xfId="0" applyFont="1" applyAlignment="1" applyProtection="1">
      <alignment vertical="top" wrapText="1"/>
      <protection locked="0"/>
    </xf>
    <xf numFmtId="0" fontId="18" fillId="0" borderId="14" xfId="0" applyFont="1" applyBorder="1" applyAlignment="1" applyProtection="1">
      <alignment horizontal="left" vertical="top" wrapText="1"/>
      <protection locked="0"/>
    </xf>
    <xf numFmtId="0" fontId="18" fillId="0" borderId="16" xfId="0" applyFont="1" applyBorder="1" applyAlignment="1" applyProtection="1">
      <alignment horizontal="left" vertical="top" wrapText="1"/>
      <protection locked="0"/>
    </xf>
    <xf numFmtId="0" fontId="8" fillId="0" borderId="37" xfId="0" applyFont="1" applyBorder="1" applyAlignment="1" applyProtection="1">
      <alignment vertical="center" wrapText="1"/>
      <protection locked="0"/>
    </xf>
    <xf numFmtId="0" fontId="8" fillId="0" borderId="48" xfId="0" applyFont="1" applyBorder="1" applyAlignment="1" applyProtection="1">
      <alignment vertical="center" wrapText="1"/>
      <protection locked="0"/>
    </xf>
    <xf numFmtId="0" fontId="0" fillId="0" borderId="17" xfId="0" applyBorder="1" applyAlignment="1" applyProtection="1">
      <alignment vertical="top" wrapText="1"/>
      <protection locked="0"/>
    </xf>
    <xf numFmtId="0" fontId="8" fillId="0" borderId="49" xfId="0" applyFont="1" applyBorder="1" applyAlignment="1" applyProtection="1">
      <alignment vertical="center" wrapText="1"/>
      <protection locked="0"/>
    </xf>
    <xf numFmtId="0" fontId="0" fillId="0" borderId="20" xfId="0" applyBorder="1" applyAlignment="1" applyProtection="1">
      <alignment vertical="top" wrapText="1"/>
      <protection locked="0"/>
    </xf>
    <xf numFmtId="0" fontId="0" fillId="0" borderId="17" xfId="0" applyBorder="1" applyAlignment="1" applyProtection="1">
      <alignment vertical="center" wrapText="1"/>
      <protection locked="0"/>
    </xf>
    <xf numFmtId="0" fontId="18" fillId="0" borderId="12" xfId="0" applyFont="1" applyBorder="1" applyAlignment="1" applyProtection="1">
      <alignment vertical="center" wrapText="1"/>
      <protection locked="0"/>
    </xf>
    <xf numFmtId="0" fontId="18" fillId="0" borderId="20" xfId="0" applyFont="1" applyBorder="1" applyAlignment="1" applyProtection="1">
      <alignment vertical="center" wrapText="1"/>
      <protection locked="0"/>
    </xf>
    <xf numFmtId="0" fontId="18" fillId="0" borderId="14" xfId="0" applyFont="1" applyBorder="1" applyAlignment="1" applyProtection="1">
      <alignment vertical="center" wrapText="1"/>
      <protection locked="0"/>
    </xf>
    <xf numFmtId="166" fontId="8" fillId="0" borderId="52" xfId="0" applyNumberFormat="1" applyFont="1" applyBorder="1" applyAlignment="1" applyProtection="1">
      <alignment horizontal="left" vertical="center"/>
      <protection locked="0"/>
    </xf>
    <xf numFmtId="0" fontId="8" fillId="0" borderId="52" xfId="0" applyFont="1" applyBorder="1" applyAlignment="1" applyProtection="1">
      <alignment vertical="center" wrapText="1"/>
      <protection locked="0"/>
    </xf>
    <xf numFmtId="0" fontId="8" fillId="0" borderId="53"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54" xfId="0" applyFont="1" applyBorder="1" applyAlignment="1" applyProtection="1">
      <alignment vertical="center" wrapText="1"/>
      <protection locked="0"/>
    </xf>
    <xf numFmtId="0" fontId="8" fillId="0" borderId="55" xfId="0" applyFont="1" applyBorder="1" applyAlignment="1" applyProtection="1">
      <alignment vertical="center" wrapText="1"/>
      <protection locked="0"/>
    </xf>
    <xf numFmtId="0" fontId="8" fillId="0" borderId="34" xfId="0" applyFont="1" applyBorder="1" applyAlignment="1" applyProtection="1">
      <alignment vertical="center" wrapText="1"/>
      <protection locked="0"/>
    </xf>
    <xf numFmtId="0" fontId="8" fillId="0" borderId="56" xfId="0" applyFont="1" applyBorder="1" applyAlignment="1" applyProtection="1">
      <alignment vertical="center" wrapText="1"/>
      <protection locked="0"/>
    </xf>
    <xf numFmtId="166" fontId="8" fillId="0" borderId="1" xfId="0" applyNumberFormat="1" applyFont="1" applyBorder="1" applyAlignment="1" applyProtection="1">
      <alignment horizontal="left" vertical="center"/>
      <protection locked="0"/>
    </xf>
    <xf numFmtId="166" fontId="8" fillId="0" borderId="34" xfId="0" applyNumberFormat="1" applyFont="1" applyBorder="1" applyAlignment="1" applyProtection="1">
      <alignment horizontal="left" vertical="center"/>
      <protection locked="0"/>
    </xf>
    <xf numFmtId="0" fontId="8" fillId="0" borderId="57" xfId="0" applyFont="1" applyBorder="1" applyAlignment="1" applyProtection="1">
      <alignment vertical="center" wrapText="1"/>
      <protection locked="0"/>
    </xf>
    <xf numFmtId="0" fontId="8" fillId="0" borderId="51" xfId="0" applyFont="1" applyBorder="1" applyAlignment="1" applyProtection="1">
      <alignment vertical="center" wrapText="1"/>
      <protection locked="0"/>
    </xf>
    <xf numFmtId="166" fontId="8" fillId="3" borderId="3" xfId="0" applyNumberFormat="1" applyFont="1" applyFill="1" applyBorder="1" applyAlignment="1" applyProtection="1">
      <alignment horizontal="left" vertical="center"/>
      <protection locked="0"/>
    </xf>
    <xf numFmtId="0" fontId="8" fillId="3" borderId="4" xfId="0" applyFont="1" applyFill="1" applyBorder="1" applyAlignment="1" applyProtection="1">
      <alignment vertical="center" wrapText="1"/>
      <protection locked="0"/>
    </xf>
    <xf numFmtId="0" fontId="8" fillId="3" borderId="8" xfId="0" applyFont="1" applyFill="1" applyBorder="1" applyAlignment="1" applyProtection="1">
      <alignment vertical="center" wrapText="1"/>
      <protection locked="0"/>
    </xf>
    <xf numFmtId="8" fontId="8" fillId="8" borderId="4" xfId="0" applyNumberFormat="1" applyFont="1" applyFill="1" applyBorder="1" applyAlignment="1" applyProtection="1">
      <alignment vertical="center" wrapText="1"/>
      <protection locked="0"/>
    </xf>
    <xf numFmtId="166" fontId="8" fillId="0" borderId="3" xfId="0" applyNumberFormat="1" applyFont="1" applyBorder="1" applyAlignment="1" applyProtection="1">
      <alignment vertical="center"/>
      <protection locked="0"/>
    </xf>
    <xf numFmtId="166" fontId="8" fillId="0" borderId="38" xfId="0" applyNumberFormat="1" applyFont="1" applyBorder="1" applyAlignment="1" applyProtection="1">
      <alignment vertical="center"/>
      <protection locked="0"/>
    </xf>
    <xf numFmtId="8" fontId="0" fillId="0" borderId="0" xfId="0" applyNumberFormat="1" applyAlignment="1">
      <alignment horizontal="right" wrapText="1" indent="1"/>
    </xf>
    <xf numFmtId="0" fontId="23" fillId="3" borderId="0" xfId="0" applyFont="1" applyFill="1" applyAlignment="1">
      <alignment horizontal="left" vertical="center" wrapText="1" readingOrder="1"/>
    </xf>
    <xf numFmtId="8" fontId="23" fillId="3" borderId="0" xfId="0" applyNumberFormat="1" applyFont="1" applyFill="1" applyAlignment="1">
      <alignment horizontal="right" vertical="center" indent="1"/>
    </xf>
    <xf numFmtId="0" fontId="11" fillId="3" borderId="0" xfId="0" applyFont="1" applyFill="1"/>
    <xf numFmtId="0" fontId="11" fillId="3" borderId="7" xfId="0" applyFont="1" applyFill="1" applyBorder="1"/>
    <xf numFmtId="0" fontId="17" fillId="0" borderId="0" xfId="0" applyFont="1" applyAlignment="1">
      <alignment horizontal="left" wrapText="1"/>
    </xf>
    <xf numFmtId="0" fontId="0" fillId="0" borderId="0" xfId="0" applyAlignment="1">
      <alignment horizontal="left" vertical="center"/>
    </xf>
    <xf numFmtId="0" fontId="0" fillId="0" borderId="7" xfId="0" applyBorder="1"/>
    <xf numFmtId="0" fontId="0" fillId="0" borderId="0" xfId="0" applyAlignment="1">
      <alignment horizontal="left" vertical="top" wrapText="1"/>
    </xf>
    <xf numFmtId="0" fontId="0" fillId="0" borderId="0" xfId="0" applyAlignment="1">
      <alignment horizontal="left"/>
    </xf>
    <xf numFmtId="0" fontId="19" fillId="0" borderId="0" xfId="0" applyFont="1" applyAlignment="1">
      <alignment wrapText="1"/>
    </xf>
    <xf numFmtId="166" fontId="8" fillId="8" borderId="3" xfId="0" applyNumberFormat="1" applyFont="1" applyFill="1" applyBorder="1" applyAlignment="1" applyProtection="1">
      <alignment vertical="center" wrapText="1"/>
      <protection locked="0"/>
    </xf>
    <xf numFmtId="0" fontId="0" fillId="8" borderId="4" xfId="0" applyFill="1" applyBorder="1" applyAlignment="1" applyProtection="1">
      <alignment vertical="center" wrapText="1"/>
      <protection locked="0"/>
    </xf>
    <xf numFmtId="0" fontId="0" fillId="8" borderId="5" xfId="0" applyFill="1" applyBorder="1" applyAlignment="1" applyProtection="1">
      <alignment vertical="center" wrapText="1"/>
      <protection locked="0"/>
    </xf>
    <xf numFmtId="8" fontId="8" fillId="0" borderId="4" xfId="0" applyNumberFormat="1"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5" xfId="0" applyBorder="1" applyAlignment="1" applyProtection="1">
      <alignment vertical="center" wrapText="1"/>
      <protection locked="0"/>
    </xf>
    <xf numFmtId="166" fontId="8" fillId="0" borderId="3" xfId="0" applyNumberFormat="1" applyFont="1" applyBorder="1" applyAlignment="1" applyProtection="1">
      <alignment vertical="center" wrapText="1"/>
      <protection locked="0"/>
    </xf>
    <xf numFmtId="0" fontId="23" fillId="3" borderId="0" xfId="0" applyFont="1" applyFill="1" applyAlignment="1">
      <alignment vertical="center" readingOrder="1"/>
    </xf>
    <xf numFmtId="8" fontId="23" fillId="3" borderId="0" xfId="0" applyNumberFormat="1" applyFont="1" applyFill="1" applyAlignment="1">
      <alignment horizontal="right" vertical="center" wrapText="1" indent="1" readingOrder="1"/>
    </xf>
    <xf numFmtId="0" fontId="22" fillId="3" borderId="0" xfId="0" applyFont="1" applyFill="1" applyAlignment="1">
      <alignment horizontal="center" vertical="center" readingOrder="1"/>
    </xf>
    <xf numFmtId="0" fontId="0" fillId="0" borderId="0" xfId="0" applyAlignment="1">
      <alignment horizontal="justify" vertical="center"/>
    </xf>
    <xf numFmtId="166" fontId="8" fillId="0" borderId="3" xfId="0" quotePrefix="1" applyNumberFormat="1" applyFont="1" applyBorder="1" applyAlignment="1" applyProtection="1">
      <alignment horizontal="right" vertical="center"/>
      <protection locked="0"/>
    </xf>
    <xf numFmtId="8" fontId="8" fillId="0" borderId="4" xfId="0" applyNumberFormat="1" applyFont="1" applyBorder="1" applyAlignment="1" applyProtection="1">
      <alignment horizontal="right" vertical="center" wrapText="1" indent="1"/>
      <protection locked="0"/>
    </xf>
    <xf numFmtId="0" fontId="0" fillId="0" borderId="0" xfId="0" applyAlignment="1">
      <alignment vertical="top"/>
    </xf>
    <xf numFmtId="166" fontId="8" fillId="8" borderId="3" xfId="0" applyNumberFormat="1" applyFont="1" applyFill="1" applyBorder="1" applyAlignment="1" applyProtection="1">
      <alignment vertical="center"/>
      <protection locked="0"/>
    </xf>
    <xf numFmtId="0" fontId="8" fillId="8" borderId="4" xfId="0" applyFont="1" applyFill="1" applyBorder="1" applyAlignment="1" applyProtection="1">
      <alignment horizontal="left" vertical="center" wrapText="1"/>
      <protection locked="0"/>
    </xf>
    <xf numFmtId="8" fontId="8" fillId="8" borderId="4" xfId="0"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horizontal="right" vertical="center" indent="1"/>
      <protection locked="0"/>
    </xf>
    <xf numFmtId="0" fontId="0" fillId="0" borderId="5" xfId="0" applyBorder="1" applyAlignment="1" applyProtection="1">
      <alignment horizontal="left" vertical="center" wrapText="1"/>
      <protection locked="0"/>
    </xf>
    <xf numFmtId="164" fontId="8" fillId="0" borderId="4" xfId="1" applyNumberFormat="1" applyFont="1" applyFill="1" applyBorder="1" applyAlignment="1" applyProtection="1">
      <alignment horizontal="right" vertical="center" wrapText="1" indent="1"/>
      <protection locked="0"/>
    </xf>
    <xf numFmtId="0" fontId="0" fillId="0" borderId="4" xfId="0"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8" fontId="8" fillId="0" borderId="4" xfId="0" applyNumberFormat="1" applyFont="1" applyBorder="1" applyAlignment="1" applyProtection="1">
      <alignment horizontal="right" vertical="center" wrapText="1"/>
      <protection locked="0"/>
    </xf>
    <xf numFmtId="0" fontId="23" fillId="3" borderId="0" xfId="0" applyFont="1" applyFill="1" applyAlignment="1">
      <alignment horizontal="left" vertical="center" readingOrder="1"/>
    </xf>
    <xf numFmtId="167" fontId="23" fillId="3" borderId="0" xfId="0" applyNumberFormat="1" applyFont="1" applyFill="1" applyAlignment="1">
      <alignment horizontal="left" vertical="center" wrapText="1"/>
    </xf>
    <xf numFmtId="1" fontId="23" fillId="3" borderId="0" xfId="0" applyNumberFormat="1" applyFont="1" applyFill="1" applyAlignment="1">
      <alignment horizontal="center" vertical="center" wrapText="1"/>
    </xf>
    <xf numFmtId="167" fontId="22" fillId="3" borderId="0" xfId="0" applyNumberFormat="1" applyFont="1" applyFill="1" applyAlignment="1">
      <alignment horizontal="center" vertical="center" wrapText="1"/>
    </xf>
    <xf numFmtId="0" fontId="27" fillId="0" borderId="0" xfId="0" applyFont="1"/>
    <xf numFmtId="167" fontId="23" fillId="11" borderId="0" xfId="0" applyNumberFormat="1" applyFont="1" applyFill="1" applyAlignment="1">
      <alignment horizontal="left" vertical="center" wrapText="1"/>
    </xf>
    <xf numFmtId="1" fontId="23" fillId="11" borderId="0" xfId="0" applyNumberFormat="1" applyFont="1" applyFill="1" applyAlignment="1">
      <alignment horizontal="center" vertical="center" wrapText="1"/>
    </xf>
    <xf numFmtId="0" fontId="28" fillId="0" borderId="0" xfId="0" applyFont="1"/>
    <xf numFmtId="167" fontId="29" fillId="0" borderId="0" xfId="0" applyNumberFormat="1" applyFont="1" applyAlignment="1">
      <alignment vertical="center" wrapText="1"/>
    </xf>
    <xf numFmtId="0" fontId="23" fillId="0" borderId="0" xfId="0" applyFont="1" applyAlignment="1">
      <alignment horizontal="center" vertical="center" wrapText="1"/>
    </xf>
    <xf numFmtId="0" fontId="17" fillId="0" borderId="0" xfId="0" applyFont="1"/>
    <xf numFmtId="0" fontId="3" fillId="2" borderId="0" xfId="0" applyFont="1" applyFill="1" applyAlignment="1">
      <alignment horizontal="center" vertical="center"/>
    </xf>
    <xf numFmtId="0" fontId="31" fillId="0" borderId="0" xfId="0" applyFont="1" applyAlignment="1">
      <alignment horizontal="center"/>
    </xf>
    <xf numFmtId="0" fontId="32" fillId="12" borderId="0" xfId="3" applyFont="1" applyFill="1" applyAlignment="1" applyProtection="1">
      <alignment vertical="center" wrapText="1"/>
    </xf>
    <xf numFmtId="0" fontId="33" fillId="0" borderId="0" xfId="0" applyFont="1" applyAlignment="1">
      <alignment vertical="center"/>
    </xf>
    <xf numFmtId="0" fontId="34" fillId="10" borderId="58" xfId="0" applyFont="1" applyFill="1" applyBorder="1" applyAlignment="1">
      <alignment horizontal="center" vertical="center" wrapText="1"/>
    </xf>
    <xf numFmtId="0" fontId="23" fillId="2" borderId="0" xfId="0" applyFont="1" applyFill="1" applyAlignment="1">
      <alignment horizontal="justify" vertical="center"/>
    </xf>
    <xf numFmtId="0" fontId="35" fillId="0" borderId="0" xfId="0" applyFont="1" applyAlignment="1">
      <alignment vertical="center"/>
    </xf>
    <xf numFmtId="0" fontId="10" fillId="0" borderId="0" xfId="0" applyFont="1" applyAlignment="1">
      <alignment horizontal="center" wrapText="1"/>
    </xf>
    <xf numFmtId="0" fontId="35" fillId="0" borderId="0" xfId="0" applyFont="1" applyAlignment="1">
      <alignment vertical="center" wrapText="1"/>
    </xf>
    <xf numFmtId="0" fontId="33" fillId="0" borderId="0" xfId="0" applyFont="1" applyAlignment="1">
      <alignment horizontal="justify" vertical="center"/>
    </xf>
    <xf numFmtId="0" fontId="32" fillId="0" borderId="0" xfId="3" applyFont="1" applyFill="1" applyAlignment="1" applyProtection="1">
      <alignment horizontal="justify" vertical="center"/>
    </xf>
    <xf numFmtId="0" fontId="35" fillId="0" borderId="0" xfId="0" applyFont="1" applyAlignment="1">
      <alignment horizontal="justify" vertical="center"/>
    </xf>
    <xf numFmtId="0" fontId="23" fillId="3" borderId="0" xfId="0" applyFont="1" applyFill="1" applyAlignment="1">
      <alignment horizontal="justify" vertical="center"/>
    </xf>
    <xf numFmtId="0" fontId="32" fillId="0" borderId="0" xfId="3" applyFont="1" applyAlignment="1" applyProtection="1">
      <alignment horizontal="justify" vertical="center"/>
    </xf>
    <xf numFmtId="0" fontId="33" fillId="0" borderId="0" xfId="3" applyFont="1" applyAlignment="1" applyProtection="1">
      <alignment horizontal="justify" vertical="center"/>
    </xf>
    <xf numFmtId="0" fontId="33" fillId="0" borderId="0" xfId="0" applyFont="1" applyAlignment="1">
      <alignment horizontal="left" vertical="center" wrapText="1"/>
    </xf>
    <xf numFmtId="0" fontId="30" fillId="0" borderId="0" xfId="3" applyFill="1" applyAlignment="1">
      <alignment wrapText="1"/>
    </xf>
    <xf numFmtId="0" fontId="32" fillId="0" borderId="0" xfId="3" applyFont="1" applyAlignment="1" applyProtection="1">
      <alignment vertical="center"/>
    </xf>
    <xf numFmtId="0" fontId="33" fillId="12" borderId="0" xfId="3" applyFont="1" applyFill="1" applyAlignment="1" applyProtection="1">
      <alignment horizontal="justify" vertical="center"/>
    </xf>
    <xf numFmtId="0" fontId="33" fillId="0" borderId="0" xfId="0" applyFont="1" applyAlignment="1">
      <alignment horizontal="center" vertical="center"/>
    </xf>
    <xf numFmtId="164" fontId="18" fillId="0" borderId="25" xfId="0" applyNumberFormat="1" applyFont="1" applyBorder="1" applyAlignment="1" applyProtection="1">
      <alignment horizontal="right" vertical="top" wrapText="1" indent="1"/>
      <protection locked="0"/>
    </xf>
    <xf numFmtId="164" fontId="18" fillId="0" borderId="36" xfId="0" applyNumberFormat="1" applyFont="1" applyBorder="1" applyAlignment="1" applyProtection="1">
      <alignment horizontal="right" vertical="top" wrapText="1" indent="1"/>
      <protection locked="0"/>
    </xf>
    <xf numFmtId="164" fontId="18" fillId="0" borderId="20" xfId="0" applyNumberFormat="1" applyFont="1" applyBorder="1" applyAlignment="1" applyProtection="1">
      <alignment horizontal="right" vertical="top" wrapText="1" indent="1"/>
      <protection locked="0"/>
    </xf>
    <xf numFmtId="164" fontId="8" fillId="0" borderId="33" xfId="0" applyNumberFormat="1" applyFont="1" applyBorder="1" applyAlignment="1" applyProtection="1">
      <alignment horizontal="right" vertical="center" wrapText="1" indent="1"/>
      <protection locked="0"/>
    </xf>
    <xf numFmtId="164" fontId="18" fillId="0" borderId="17" xfId="0" applyNumberFormat="1" applyFont="1" applyBorder="1" applyAlignment="1" applyProtection="1">
      <alignment horizontal="right" vertical="center" wrapText="1" indent="1"/>
      <protection locked="0"/>
    </xf>
    <xf numFmtId="164" fontId="18" fillId="0" borderId="12" xfId="0" applyNumberFormat="1" applyFont="1" applyBorder="1" applyAlignment="1" applyProtection="1">
      <alignment horizontal="right" vertical="center" wrapText="1" indent="1"/>
      <protection locked="0"/>
    </xf>
    <xf numFmtId="164" fontId="18" fillId="0" borderId="14" xfId="0" applyNumberFormat="1" applyFont="1" applyBorder="1" applyAlignment="1" applyProtection="1">
      <alignment horizontal="right" vertical="center" wrapText="1" indent="1"/>
      <protection locked="0"/>
    </xf>
    <xf numFmtId="164" fontId="8" fillId="0" borderId="19" xfId="0" applyNumberFormat="1" applyFont="1" applyBorder="1" applyAlignment="1" applyProtection="1">
      <alignment horizontal="right" vertical="center" wrapText="1" indent="1"/>
      <protection locked="0"/>
    </xf>
    <xf numFmtId="164" fontId="8" fillId="0" borderId="10" xfId="0" applyNumberFormat="1" applyFont="1" applyBorder="1" applyAlignment="1" applyProtection="1">
      <alignment horizontal="right" vertical="center" wrapText="1" indent="1"/>
      <protection locked="0"/>
    </xf>
    <xf numFmtId="164" fontId="8" fillId="0" borderId="39" xfId="0" applyNumberFormat="1" applyFont="1" applyBorder="1" applyAlignment="1" applyProtection="1">
      <alignment horizontal="right" vertical="center" wrapText="1" indent="1"/>
      <protection locked="0"/>
    </xf>
    <xf numFmtId="164" fontId="8" fillId="0" borderId="51" xfId="0" applyNumberFormat="1" applyFont="1" applyBorder="1" applyAlignment="1" applyProtection="1">
      <alignment horizontal="right" vertical="center" wrapText="1" indent="1"/>
      <protection locked="0"/>
    </xf>
    <xf numFmtId="164" fontId="8" fillId="10" borderId="4" xfId="0" applyNumberFormat="1" applyFont="1" applyFill="1" applyBorder="1" applyAlignment="1" applyProtection="1">
      <alignment horizontal="right" vertical="center" wrapText="1" indent="1"/>
      <protection locked="0"/>
    </xf>
    <xf numFmtId="164" fontId="9" fillId="3" borderId="4" xfId="0" applyNumberFormat="1" applyFont="1" applyFill="1" applyBorder="1" applyAlignment="1">
      <alignment horizontal="right" vertical="center" wrapText="1" indent="1"/>
    </xf>
    <xf numFmtId="166" fontId="8" fillId="9" borderId="3" xfId="0" applyNumberFormat="1" applyFont="1" applyFill="1" applyBorder="1" applyAlignment="1" applyProtection="1">
      <alignment horizontal="left" vertical="center"/>
      <protection locked="0"/>
    </xf>
    <xf numFmtId="166" fontId="8" fillId="9" borderId="33" xfId="0" applyNumberFormat="1" applyFont="1" applyFill="1" applyBorder="1" applyAlignment="1" applyProtection="1">
      <alignment horizontal="left" vertical="center"/>
      <protection locked="0"/>
    </xf>
    <xf numFmtId="166" fontId="8" fillId="0" borderId="1" xfId="0" applyNumberFormat="1" applyFont="1" applyBorder="1" applyAlignment="1" applyProtection="1">
      <alignment vertical="center" wrapText="1"/>
      <protection locked="0"/>
    </xf>
    <xf numFmtId="0" fontId="0" fillId="0" borderId="7" xfId="0" applyBorder="1" applyProtection="1">
      <protection locked="0"/>
    </xf>
    <xf numFmtId="166" fontId="8" fillId="0" borderId="52" xfId="0" applyNumberFormat="1" applyFont="1" applyBorder="1" applyAlignment="1" applyProtection="1">
      <alignment vertical="center"/>
      <protection locked="0"/>
    </xf>
    <xf numFmtId="166" fontId="8" fillId="0" borderId="57" xfId="0" applyNumberFormat="1" applyFont="1" applyBorder="1" applyAlignment="1" applyProtection="1">
      <alignment vertical="center"/>
      <protection locked="0"/>
    </xf>
    <xf numFmtId="166" fontId="8" fillId="0" borderId="59" xfId="0" applyNumberFormat="1" applyFont="1" applyBorder="1" applyAlignment="1" applyProtection="1">
      <alignment vertical="center"/>
      <protection locked="0"/>
    </xf>
    <xf numFmtId="166" fontId="8" fillId="9" borderId="61" xfId="0" applyNumberFormat="1" applyFont="1" applyFill="1" applyBorder="1" applyAlignment="1" applyProtection="1">
      <alignment horizontal="left" vertical="center"/>
      <protection locked="0"/>
    </xf>
    <xf numFmtId="166" fontId="8" fillId="9" borderId="60" xfId="0" applyNumberFormat="1" applyFont="1" applyFill="1" applyBorder="1" applyAlignment="1" applyProtection="1">
      <alignment horizontal="left" vertical="center"/>
      <protection locked="0"/>
    </xf>
    <xf numFmtId="166" fontId="8" fillId="0" borderId="9" xfId="0" applyNumberFormat="1" applyFont="1" applyBorder="1" applyAlignment="1" applyProtection="1">
      <alignment vertical="center" wrapText="1"/>
      <protection locked="0"/>
    </xf>
    <xf numFmtId="166" fontId="8" fillId="0" borderId="9" xfId="0" applyNumberFormat="1" applyFont="1" applyBorder="1" applyAlignment="1" applyProtection="1">
      <alignment vertical="center"/>
      <protection locked="0"/>
    </xf>
    <xf numFmtId="166" fontId="8" fillId="0" borderId="62" xfId="0" applyNumberFormat="1" applyFont="1" applyBorder="1" applyAlignment="1" applyProtection="1">
      <alignment vertical="center"/>
      <protection locked="0"/>
    </xf>
    <xf numFmtId="166" fontId="8" fillId="0" borderId="39" xfId="0" applyNumberFormat="1" applyFont="1" applyBorder="1" applyAlignment="1" applyProtection="1">
      <alignment vertical="center" wrapText="1"/>
      <protection locked="0"/>
    </xf>
    <xf numFmtId="166" fontId="18" fillId="0" borderId="16" xfId="0" applyNumberFormat="1" applyFont="1" applyBorder="1" applyAlignment="1" applyProtection="1">
      <alignment horizontal="left" wrapText="1"/>
      <protection locked="0"/>
    </xf>
    <xf numFmtId="0" fontId="8" fillId="0" borderId="18" xfId="0" applyFont="1" applyBorder="1" applyAlignment="1" applyProtection="1">
      <alignment wrapText="1"/>
      <protection locked="0"/>
    </xf>
    <xf numFmtId="0" fontId="8" fillId="0" borderId="19" xfId="0" applyFont="1" applyBorder="1" applyAlignment="1" applyProtection="1">
      <alignment wrapText="1"/>
      <protection locked="0"/>
    </xf>
    <xf numFmtId="0" fontId="18" fillId="0" borderId="13" xfId="0" applyFont="1" applyBorder="1" applyAlignment="1" applyProtection="1">
      <alignment horizontal="left" wrapText="1"/>
      <protection locked="0"/>
    </xf>
    <xf numFmtId="14" fontId="18" fillId="0" borderId="12" xfId="0" applyNumberFormat="1" applyFont="1" applyBorder="1" applyAlignment="1" applyProtection="1">
      <alignment horizontal="left" wrapText="1"/>
      <protection locked="0"/>
    </xf>
    <xf numFmtId="0" fontId="8" fillId="0" borderId="5" xfId="0" applyFont="1" applyBorder="1" applyAlignment="1" applyProtection="1">
      <alignment wrapText="1"/>
      <protection locked="0"/>
    </xf>
    <xf numFmtId="0" fontId="8" fillId="0" borderId="10" xfId="0" applyFont="1" applyBorder="1" applyAlignment="1" applyProtection="1">
      <alignment wrapText="1"/>
      <protection locked="0"/>
    </xf>
    <xf numFmtId="0" fontId="0" fillId="0" borderId="0" xfId="0" applyAlignment="1" applyProtection="1">
      <alignment vertical="top" wrapText="1"/>
      <protection locked="0"/>
    </xf>
    <xf numFmtId="0" fontId="0" fillId="0" borderId="0" xfId="0" applyAlignment="1" applyProtection="1">
      <alignment vertical="top"/>
      <protection locked="0"/>
    </xf>
    <xf numFmtId="0" fontId="18" fillId="0" borderId="11" xfId="0" applyFont="1" applyBorder="1" applyAlignment="1" applyProtection="1">
      <alignment horizontal="left" vertical="center" wrapText="1"/>
      <protection locked="0"/>
    </xf>
    <xf numFmtId="0" fontId="18" fillId="0" borderId="13" xfId="0" applyFont="1" applyBorder="1" applyAlignment="1" applyProtection="1">
      <alignment horizontal="left" vertical="center" wrapText="1"/>
      <protection locked="0"/>
    </xf>
    <xf numFmtId="0" fontId="18" fillId="0" borderId="52" xfId="0" applyFont="1" applyBorder="1" applyAlignment="1" applyProtection="1">
      <alignment horizontal="left" vertical="top" wrapText="1"/>
      <protection locked="0"/>
    </xf>
    <xf numFmtId="0" fontId="8" fillId="0" borderId="32" xfId="0" applyFont="1" applyBorder="1" applyAlignment="1" applyProtection="1">
      <alignment vertical="center" wrapText="1"/>
      <protection locked="0"/>
    </xf>
    <xf numFmtId="0" fontId="8" fillId="0" borderId="30" xfId="0" applyFont="1" applyBorder="1" applyAlignment="1" applyProtection="1">
      <alignment vertical="top" wrapText="1"/>
      <protection locked="0"/>
    </xf>
    <xf numFmtId="166" fontId="8" fillId="0" borderId="29" xfId="0" applyNumberFormat="1" applyFont="1" applyBorder="1" applyAlignment="1" applyProtection="1">
      <alignment horizontal="left" vertical="top"/>
      <protection locked="0"/>
    </xf>
    <xf numFmtId="0" fontId="8" fillId="0" borderId="31" xfId="0" applyFont="1" applyBorder="1" applyAlignment="1" applyProtection="1">
      <alignment vertical="top" wrapText="1"/>
      <protection locked="0"/>
    </xf>
    <xf numFmtId="166" fontId="8" fillId="0" borderId="10" xfId="0" applyNumberFormat="1" applyFont="1" applyBorder="1" applyAlignment="1" applyProtection="1">
      <alignment vertical="center" wrapText="1"/>
      <protection locked="0"/>
    </xf>
    <xf numFmtId="14" fontId="18" fillId="0" borderId="25" xfId="0" applyNumberFormat="1" applyFont="1" applyBorder="1" applyAlignment="1" applyProtection="1">
      <alignment horizontal="left" wrapText="1"/>
      <protection locked="0"/>
    </xf>
    <xf numFmtId="164" fontId="0" fillId="0" borderId="25" xfId="0" applyNumberFormat="1" applyBorder="1" applyAlignment="1" applyProtection="1">
      <alignment horizontal="right" vertical="top" wrapText="1" indent="1"/>
      <protection locked="0"/>
    </xf>
    <xf numFmtId="0" fontId="8" fillId="0" borderId="46" xfId="0" applyFont="1" applyBorder="1" applyAlignment="1" applyProtection="1">
      <alignment wrapText="1"/>
      <protection locked="0"/>
    </xf>
    <xf numFmtId="14" fontId="18" fillId="0" borderId="25" xfId="0" applyNumberFormat="1" applyFont="1" applyBorder="1" applyAlignment="1" applyProtection="1">
      <alignment horizontal="left" vertical="top" wrapText="1"/>
      <protection locked="0"/>
    </xf>
    <xf numFmtId="164" fontId="18" fillId="0" borderId="39" xfId="0" applyNumberFormat="1" applyFont="1" applyBorder="1" applyAlignment="1" applyProtection="1">
      <alignment horizontal="right" vertical="top" wrapText="1" indent="1"/>
      <protection locked="0"/>
    </xf>
    <xf numFmtId="166" fontId="8" fillId="0" borderId="34" xfId="0" applyNumberFormat="1" applyFont="1" applyBorder="1" applyAlignment="1" applyProtection="1">
      <alignment vertical="center" wrapText="1"/>
      <protection locked="0"/>
    </xf>
    <xf numFmtId="166" fontId="8" fillId="0" borderId="0" xfId="0" applyNumberFormat="1" applyFont="1" applyBorder="1" applyAlignment="1" applyProtection="1">
      <alignment vertical="center" wrapText="1"/>
      <protection locked="0"/>
    </xf>
    <xf numFmtId="166" fontId="8" fillId="0" borderId="63" xfId="0" applyNumberFormat="1" applyFont="1" applyBorder="1" applyAlignment="1" applyProtection="1">
      <alignment vertical="center"/>
      <protection locked="0"/>
    </xf>
    <xf numFmtId="166" fontId="8" fillId="0" borderId="64" xfId="0" applyNumberFormat="1" applyFont="1" applyBorder="1" applyAlignment="1" applyProtection="1">
      <alignment vertical="center"/>
      <protection locked="0"/>
    </xf>
    <xf numFmtId="166" fontId="8" fillId="8" borderId="65" xfId="0" applyNumberFormat="1" applyFont="1" applyFill="1" applyBorder="1" applyAlignment="1" applyProtection="1">
      <alignment horizontal="left" vertical="center" wrapText="1"/>
      <protection locked="0"/>
    </xf>
    <xf numFmtId="8" fontId="8" fillId="8" borderId="66" xfId="0" applyNumberFormat="1" applyFont="1" applyFill="1" applyBorder="1" applyAlignment="1" applyProtection="1">
      <alignment horizontal="right" vertical="center" wrapText="1" indent="1"/>
      <protection locked="0"/>
    </xf>
    <xf numFmtId="0" fontId="8" fillId="8" borderId="66" xfId="0" applyFont="1" applyFill="1" applyBorder="1" applyAlignment="1" applyProtection="1">
      <alignment vertical="center" wrapText="1"/>
      <protection locked="0"/>
    </xf>
    <xf numFmtId="0" fontId="8" fillId="8" borderId="67" xfId="0" applyFont="1" applyFill="1" applyBorder="1" applyAlignment="1" applyProtection="1">
      <alignment vertical="center" wrapText="1"/>
      <protection locked="0"/>
    </xf>
    <xf numFmtId="166" fontId="8" fillId="9" borderId="68" xfId="0" applyNumberFormat="1" applyFont="1" applyFill="1" applyBorder="1" applyAlignment="1" applyProtection="1">
      <alignment horizontal="left" vertical="center" wrapText="1"/>
      <protection locked="0"/>
    </xf>
    <xf numFmtId="0" fontId="8" fillId="9" borderId="68" xfId="0" applyFont="1" applyFill="1" applyBorder="1" applyAlignment="1" applyProtection="1">
      <alignment vertical="center" wrapText="1"/>
      <protection locked="0"/>
    </xf>
    <xf numFmtId="8" fontId="8" fillId="9" borderId="14" xfId="0" applyNumberFormat="1" applyFont="1" applyFill="1" applyBorder="1" applyAlignment="1" applyProtection="1">
      <alignment horizontal="right" vertical="center" wrapText="1" indent="1"/>
      <protection locked="0"/>
    </xf>
    <xf numFmtId="0" fontId="8" fillId="9" borderId="14" xfId="0" applyFont="1" applyFill="1" applyBorder="1" applyAlignment="1" applyProtection="1">
      <alignment vertical="center" wrapText="1"/>
      <protection locked="0"/>
    </xf>
    <xf numFmtId="0" fontId="0" fillId="0" borderId="69" xfId="0" applyBorder="1" applyAlignment="1" applyProtection="1">
      <alignment wrapText="1"/>
      <protection locked="0"/>
    </xf>
    <xf numFmtId="0" fontId="6" fillId="0" borderId="1" xfId="0" applyFont="1" applyBorder="1" applyAlignment="1" applyProtection="1">
      <alignment horizontal="left" vertical="center" wrapText="1" readingOrder="1"/>
      <protection locked="0"/>
    </xf>
    <xf numFmtId="0" fontId="7" fillId="0" borderId="1" xfId="0" applyFont="1" applyBorder="1" applyAlignment="1" applyProtection="1">
      <alignment horizontal="left" vertical="center" wrapText="1" readingOrder="1"/>
      <protection locked="0"/>
    </xf>
    <xf numFmtId="0" fontId="8" fillId="0" borderId="0" xfId="0" applyFont="1" applyAlignment="1">
      <alignment horizontal="center" vertical="center" wrapText="1" readingOrder="1"/>
    </xf>
    <xf numFmtId="0" fontId="2" fillId="2" borderId="0" xfId="0" applyFont="1" applyFill="1" applyAlignment="1">
      <alignment horizontal="center" vertical="center"/>
    </xf>
    <xf numFmtId="0" fontId="4" fillId="0" borderId="1" xfId="0" applyFont="1" applyBorder="1" applyAlignment="1" applyProtection="1">
      <alignment horizontal="left" vertical="center" wrapText="1" readingOrder="1"/>
      <protection locked="0"/>
    </xf>
    <xf numFmtId="166" fontId="4" fillId="0" borderId="1" xfId="0" applyNumberFormat="1" applyFont="1" applyBorder="1" applyAlignment="1" applyProtection="1">
      <alignment horizontal="left" vertical="center" wrapText="1" readingOrder="1"/>
      <protection locked="0"/>
    </xf>
    <xf numFmtId="0" fontId="5" fillId="0" borderId="2" xfId="0" applyFont="1" applyBorder="1" applyAlignment="1">
      <alignment horizontal="left" vertical="center"/>
    </xf>
    <xf numFmtId="0" fontId="22" fillId="3" borderId="0" xfId="0" applyFont="1" applyFill="1" applyAlignment="1">
      <alignment horizontal="center" vertical="center" wrapText="1"/>
    </xf>
    <xf numFmtId="0" fontId="19" fillId="0" borderId="6" xfId="0" applyFont="1" applyBorder="1" applyAlignment="1">
      <alignment horizontal="center" vertical="center" wrapText="1" readingOrder="1"/>
    </xf>
    <xf numFmtId="0" fontId="19" fillId="0" borderId="0" xfId="0" applyFont="1" applyAlignment="1">
      <alignment horizontal="center" vertical="center" wrapText="1" readingOrder="1"/>
    </xf>
    <xf numFmtId="0" fontId="20" fillId="0" borderId="6" xfId="0" applyFont="1" applyBorder="1" applyAlignment="1">
      <alignment horizontal="center" vertical="center" wrapText="1" readingOrder="1"/>
    </xf>
    <xf numFmtId="0" fontId="20" fillId="0" borderId="0" xfId="0" applyFont="1" applyAlignment="1">
      <alignment horizontal="center" vertical="center" wrapText="1" readingOrder="1"/>
    </xf>
    <xf numFmtId="0" fontId="3" fillId="3" borderId="0" xfId="0" applyFont="1" applyFill="1" applyAlignment="1">
      <alignment horizontal="center" vertical="center" wrapText="1" readingOrder="1"/>
    </xf>
    <xf numFmtId="0" fontId="10" fillId="3" borderId="0" xfId="0" applyFont="1" applyFill="1" applyAlignment="1">
      <alignment horizontal="center" vertical="center" wrapText="1" readingOrder="1"/>
    </xf>
    <xf numFmtId="166" fontId="5" fillId="0" borderId="1" xfId="0" applyNumberFormat="1" applyFont="1" applyBorder="1" applyAlignment="1">
      <alignment horizontal="left" vertical="center" wrapText="1" readingOrder="1"/>
    </xf>
    <xf numFmtId="0" fontId="18" fillId="0" borderId="50" xfId="0" applyFont="1" applyBorder="1" applyAlignment="1" applyProtection="1">
      <alignment horizontal="left" vertical="top" wrapText="1"/>
      <protection locked="0"/>
    </xf>
    <xf numFmtId="0" fontId="18" fillId="0" borderId="51" xfId="0" applyFont="1" applyBorder="1" applyAlignment="1" applyProtection="1">
      <alignment horizontal="left" vertical="top" wrapText="1"/>
      <protection locked="0"/>
    </xf>
    <xf numFmtId="0" fontId="19" fillId="0" borderId="0" xfId="0" applyFont="1" applyAlignment="1">
      <alignment horizontal="center" vertical="center" wrapText="1"/>
    </xf>
    <xf numFmtId="0" fontId="5" fillId="0" borderId="0" xfId="0" applyFont="1" applyAlignment="1">
      <alignment horizontal="center" vertical="center" wrapText="1"/>
    </xf>
    <xf numFmtId="0" fontId="20" fillId="0" borderId="0" xfId="0" applyFont="1" applyAlignment="1">
      <alignment horizontal="center" vertical="center" wrapText="1"/>
    </xf>
    <xf numFmtId="0" fontId="18" fillId="0" borderId="0" xfId="0" applyFont="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6" fillId="10" borderId="1" xfId="0" applyFont="1" applyFill="1" applyBorder="1" applyAlignment="1" applyProtection="1">
      <alignment horizontal="left" vertical="center" wrapText="1" readingOrder="1"/>
      <protection locked="0"/>
    </xf>
  </cellXfs>
  <cellStyles count="4">
    <cellStyle name="Comma" xfId="1" builtinId="3"/>
    <cellStyle name="Currency" xfId="2" builtinId="4"/>
    <cellStyle name="Hyperlink" xfId="3"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5E5D0-254A-4887-8C07-BF1A5A44BC7E}">
  <sheetPr>
    <tabColor rgb="FFFFFF00"/>
  </sheetPr>
  <dimension ref="A1:B61"/>
  <sheetViews>
    <sheetView zoomScaleNormal="100" workbookViewId="0">
      <selection activeCell="C19" sqref="C19"/>
    </sheetView>
  </sheetViews>
  <sheetFormatPr defaultColWidth="0" defaultRowHeight="14" zeroHeight="1" x14ac:dyDescent="0.3"/>
  <cols>
    <col min="1" max="1" width="219.26953125" style="216" customWidth="1"/>
    <col min="2" max="2" width="33.26953125" style="214" customWidth="1"/>
    <col min="3" max="16384" width="8.7265625" hidden="1"/>
  </cols>
  <sheetData>
    <row r="1" spans="1:2" ht="23.25" customHeight="1" x14ac:dyDescent="0.3">
      <c r="A1" s="213" t="s">
        <v>201</v>
      </c>
    </row>
    <row r="2" spans="1:2" ht="33" customHeight="1" x14ac:dyDescent="0.3">
      <c r="A2" s="215" t="s">
        <v>202</v>
      </c>
    </row>
    <row r="3" spans="1:2" ht="17.25" customHeight="1" x14ac:dyDescent="0.3"/>
    <row r="4" spans="1:2" ht="23.25" customHeight="1" x14ac:dyDescent="0.3">
      <c r="A4" s="217" t="s">
        <v>203</v>
      </c>
    </row>
    <row r="5" spans="1:2" ht="17.25" customHeight="1" x14ac:dyDescent="0.3"/>
    <row r="6" spans="1:2" ht="23.25" customHeight="1" x14ac:dyDescent="0.3">
      <c r="A6" s="218" t="s">
        <v>204</v>
      </c>
    </row>
    <row r="7" spans="1:2" ht="17.25" customHeight="1" x14ac:dyDescent="0.3">
      <c r="A7" s="219" t="s">
        <v>205</v>
      </c>
    </row>
    <row r="8" spans="1:2" ht="17.25" customHeight="1" x14ac:dyDescent="0.3">
      <c r="A8" s="219" t="s">
        <v>206</v>
      </c>
    </row>
    <row r="9" spans="1:2" ht="17.25" customHeight="1" x14ac:dyDescent="0.3">
      <c r="A9" s="219"/>
    </row>
    <row r="10" spans="1:2" ht="23.25" customHeight="1" x14ac:dyDescent="0.25">
      <c r="A10" s="218" t="s">
        <v>207</v>
      </c>
      <c r="B10" s="220" t="s">
        <v>208</v>
      </c>
    </row>
    <row r="11" spans="1:2" ht="17.25" customHeight="1" x14ac:dyDescent="0.3">
      <c r="A11" s="221" t="s">
        <v>209</v>
      </c>
    </row>
    <row r="12" spans="1:2" ht="17.25" customHeight="1" x14ac:dyDescent="0.3">
      <c r="A12" s="219" t="s">
        <v>210</v>
      </c>
    </row>
    <row r="13" spans="1:2" ht="17.25" customHeight="1" x14ac:dyDescent="0.3">
      <c r="A13" s="219" t="s">
        <v>211</v>
      </c>
    </row>
    <row r="14" spans="1:2" ht="17.25" customHeight="1" x14ac:dyDescent="0.3">
      <c r="A14" s="222" t="s">
        <v>212</v>
      </c>
    </row>
    <row r="15" spans="1:2" ht="17.25" customHeight="1" x14ac:dyDescent="0.3">
      <c r="A15" s="219" t="s">
        <v>213</v>
      </c>
    </row>
    <row r="16" spans="1:2" ht="17.25" customHeight="1" x14ac:dyDescent="0.3">
      <c r="A16" s="219"/>
    </row>
    <row r="17" spans="1:1" ht="23.25" customHeight="1" x14ac:dyDescent="0.3">
      <c r="A17" s="218" t="s">
        <v>214</v>
      </c>
    </row>
    <row r="18" spans="1:1" ht="17.25" customHeight="1" x14ac:dyDescent="0.3">
      <c r="A18" s="222" t="s">
        <v>215</v>
      </c>
    </row>
    <row r="19" spans="1:1" ht="17.25" customHeight="1" x14ac:dyDescent="0.3">
      <c r="A19" s="222" t="s">
        <v>216</v>
      </c>
    </row>
    <row r="20" spans="1:1" ht="17.25" customHeight="1" x14ac:dyDescent="0.3">
      <c r="A20" s="223" t="s">
        <v>217</v>
      </c>
    </row>
    <row r="21" spans="1:1" ht="17.25" customHeight="1" x14ac:dyDescent="0.3">
      <c r="A21" s="224"/>
    </row>
    <row r="22" spans="1:1" ht="23.25" customHeight="1" x14ac:dyDescent="0.3">
      <c r="A22" s="218" t="s">
        <v>218</v>
      </c>
    </row>
    <row r="23" spans="1:1" ht="17.25" customHeight="1" x14ac:dyDescent="0.3">
      <c r="A23" s="224" t="s">
        <v>219</v>
      </c>
    </row>
    <row r="24" spans="1:1" ht="17.25" customHeight="1" x14ac:dyDescent="0.3">
      <c r="A24" s="224"/>
    </row>
    <row r="25" spans="1:1" ht="23.25" customHeight="1" x14ac:dyDescent="0.3">
      <c r="A25" s="218" t="s">
        <v>220</v>
      </c>
    </row>
    <row r="26" spans="1:1" ht="17.25" customHeight="1" x14ac:dyDescent="0.3">
      <c r="A26" s="225" t="s">
        <v>221</v>
      </c>
    </row>
    <row r="27" spans="1:1" ht="32.25" customHeight="1" x14ac:dyDescent="0.3">
      <c r="A27" s="222" t="s">
        <v>222</v>
      </c>
    </row>
    <row r="28" spans="1:1" ht="17.25" customHeight="1" x14ac:dyDescent="0.3">
      <c r="A28" s="225" t="s">
        <v>223</v>
      </c>
    </row>
    <row r="29" spans="1:1" ht="32.25" customHeight="1" x14ac:dyDescent="0.3">
      <c r="A29" s="222" t="s">
        <v>224</v>
      </c>
    </row>
    <row r="30" spans="1:1" ht="17.25" customHeight="1" x14ac:dyDescent="0.3">
      <c r="A30" s="225" t="s">
        <v>20</v>
      </c>
    </row>
    <row r="31" spans="1:1" ht="17.25" customHeight="1" x14ac:dyDescent="0.3">
      <c r="A31" s="222" t="s">
        <v>225</v>
      </c>
    </row>
    <row r="32" spans="1:1" ht="17.25" customHeight="1" x14ac:dyDescent="0.3">
      <c r="A32" s="225" t="s">
        <v>226</v>
      </c>
    </row>
    <row r="33" spans="1:1" ht="32.25" customHeight="1" x14ac:dyDescent="0.3">
      <c r="A33" s="222" t="s">
        <v>227</v>
      </c>
    </row>
    <row r="34" spans="1:1" ht="32.25" customHeight="1" x14ac:dyDescent="0.3">
      <c r="A34" s="221" t="s">
        <v>228</v>
      </c>
    </row>
    <row r="35" spans="1:1" ht="17.25" customHeight="1" x14ac:dyDescent="0.3">
      <c r="A35" s="225" t="s">
        <v>16</v>
      </c>
    </row>
    <row r="36" spans="1:1" ht="32.25" customHeight="1" x14ac:dyDescent="0.3">
      <c r="A36" s="222" t="s">
        <v>229</v>
      </c>
    </row>
    <row r="37" spans="1:1" ht="32.25" customHeight="1" x14ac:dyDescent="0.3">
      <c r="A37" s="222" t="s">
        <v>230</v>
      </c>
    </row>
    <row r="38" spans="1:1" ht="32.25" customHeight="1" x14ac:dyDescent="0.3">
      <c r="A38" s="222" t="s">
        <v>231</v>
      </c>
    </row>
    <row r="39" spans="1:1" ht="17.25" customHeight="1" x14ac:dyDescent="0.3">
      <c r="A39" s="221"/>
    </row>
    <row r="40" spans="1:1" ht="22.5" customHeight="1" x14ac:dyDescent="0.3">
      <c r="A40" s="218" t="s">
        <v>232</v>
      </c>
    </row>
    <row r="41" spans="1:1" ht="17.25" customHeight="1" x14ac:dyDescent="0.3">
      <c r="A41" s="226" t="s">
        <v>233</v>
      </c>
    </row>
    <row r="42" spans="1:1" ht="17.25" customHeight="1" x14ac:dyDescent="0.3">
      <c r="A42" s="227" t="s">
        <v>234</v>
      </c>
    </row>
    <row r="43" spans="1:1" ht="17.25" customHeight="1" x14ac:dyDescent="0.3">
      <c r="A43" s="224" t="s">
        <v>235</v>
      </c>
    </row>
    <row r="44" spans="1:1" ht="32.25" customHeight="1" x14ac:dyDescent="0.3">
      <c r="A44" s="224" t="s">
        <v>236</v>
      </c>
    </row>
    <row r="45" spans="1:1" ht="32.25" customHeight="1" x14ac:dyDescent="0.3">
      <c r="A45" s="224" t="s">
        <v>237</v>
      </c>
    </row>
    <row r="46" spans="1:1" ht="17.25" customHeight="1" x14ac:dyDescent="0.3">
      <c r="A46" s="228" t="s">
        <v>238</v>
      </c>
    </row>
    <row r="47" spans="1:1" ht="32.25" customHeight="1" x14ac:dyDescent="0.3">
      <c r="A47" s="222" t="s">
        <v>239</v>
      </c>
    </row>
    <row r="48" spans="1:1" ht="32.25" customHeight="1" x14ac:dyDescent="0.3">
      <c r="A48" s="222" t="s">
        <v>240</v>
      </c>
    </row>
    <row r="49" spans="1:1" ht="32.25" customHeight="1" x14ac:dyDescent="0.3">
      <c r="A49" s="224" t="s">
        <v>241</v>
      </c>
    </row>
    <row r="50" spans="1:1" ht="17.25" customHeight="1" x14ac:dyDescent="0.3">
      <c r="A50" s="224" t="s">
        <v>242</v>
      </c>
    </row>
    <row r="51" spans="1:1" ht="17.25" customHeight="1" x14ac:dyDescent="0.3">
      <c r="A51" s="224" t="s">
        <v>243</v>
      </c>
    </row>
    <row r="52" spans="1:1" ht="17.25" customHeight="1" x14ac:dyDescent="0.3">
      <c r="A52" s="224"/>
    </row>
    <row r="53" spans="1:1" ht="22.5" customHeight="1" x14ac:dyDescent="0.3">
      <c r="A53" s="218" t="s">
        <v>244</v>
      </c>
    </row>
    <row r="54" spans="1:1" ht="32.25" customHeight="1" x14ac:dyDescent="0.3">
      <c r="A54" s="229" t="s">
        <v>245</v>
      </c>
    </row>
    <row r="55" spans="1:1" ht="17.25" customHeight="1" x14ac:dyDescent="0.3">
      <c r="A55" s="230" t="s">
        <v>246</v>
      </c>
    </row>
    <row r="56" spans="1:1" ht="17.25" customHeight="1" x14ac:dyDescent="0.3">
      <c r="A56" s="226" t="s">
        <v>247</v>
      </c>
    </row>
    <row r="57" spans="1:1" ht="17.25" customHeight="1" x14ac:dyDescent="0.3">
      <c r="A57" s="223" t="s">
        <v>248</v>
      </c>
    </row>
    <row r="58" spans="1:1" ht="17.25" customHeight="1" x14ac:dyDescent="0.3">
      <c r="A58" s="231" t="s">
        <v>249</v>
      </c>
    </row>
    <row r="59" spans="1:1" x14ac:dyDescent="0.3"/>
    <row r="60" spans="1:1" hidden="1" x14ac:dyDescent="0.3"/>
    <row r="61" spans="1:1" hidden="1" x14ac:dyDescent="0.3">
      <c r="A61" s="232"/>
    </row>
  </sheetData>
  <sheetProtection sheet="1" objects="1" scenarios="1"/>
  <hyperlinks>
    <hyperlink ref="A20" r:id="rId1" xr:uid="{17021222-0606-42FB-970E-6C1EFA1CFEA5}"/>
    <hyperlink ref="A41" r:id="rId2" xr:uid="{8449BA82-1C27-4BA8-98B1-F9C0FFDD6B70}"/>
    <hyperlink ref="A55" r:id="rId3" xr:uid="{7FBAAD06-5BC7-48F5-99D5-C148E535595A}"/>
    <hyperlink ref="A56" r:id="rId4" display="mailto:info@data.govt.nz" xr:uid="{B3B370F2-97F6-4037-A522-642CDD51E706}"/>
    <hyperlink ref="A58" r:id="rId5" display="http://www.ssc.govt.nz/ce-expenses-disclosure" xr:uid="{19934C4B-BEE8-4B81-BC3A-9BB5643B8633}"/>
    <hyperlink ref="A57" r:id="rId6" display="They are posted on agency websites and linked to www.data.govt.nz. See: https://www.data.govt.nz/toolkit/how-do-i-add-or-update-our-chief-executive-expenses/" xr:uid="{3C83B8F9-3918-4B3A-836A-0E5AA155072F}"/>
    <hyperlink ref="A54" r:id="rId7" display="http://www.ssc.govt.nz/assets/Legacy/resources/Chief-Executive-Expense-Disclosure-Guide.pdf" xr:uid="{0BFD4BAD-2A69-4EFF-96EF-9BB2EFC7E5C3}"/>
    <hyperlink ref="A2" r:id="rId8" display="http://www.ssc.govt.nz/assets/Legacy/resources/Chief-Executive-Expense-Disclosure-Guide.pdf" xr:uid="{A6FA04EC-3FBB-47F3-96AD-D35EB2A7E1DB}"/>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E51A3-F848-4805-8F49-267B4D920230}">
  <sheetPr>
    <pageSetUpPr fitToPage="1"/>
  </sheetPr>
  <dimension ref="A1:K67"/>
  <sheetViews>
    <sheetView topLeftCell="A7" zoomScaleNormal="100" workbookViewId="0">
      <selection activeCell="F12" sqref="F12"/>
    </sheetView>
  </sheetViews>
  <sheetFormatPr defaultColWidth="0" defaultRowHeight="12.5"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297" t="s">
        <v>0</v>
      </c>
      <c r="B1" s="297"/>
      <c r="C1" s="297"/>
      <c r="D1" s="297"/>
      <c r="E1" s="297"/>
      <c r="F1" s="297"/>
      <c r="G1" s="1"/>
      <c r="H1" s="1"/>
      <c r="I1" s="1"/>
      <c r="J1" s="1"/>
      <c r="K1" s="1"/>
    </row>
    <row r="2" spans="1:11" ht="21" customHeight="1" x14ac:dyDescent="0.25">
      <c r="A2" s="2" t="s">
        <v>1</v>
      </c>
      <c r="B2" s="298" t="s">
        <v>2</v>
      </c>
      <c r="C2" s="298"/>
      <c r="D2" s="298"/>
      <c r="E2" s="298"/>
      <c r="F2" s="298"/>
      <c r="G2" s="1"/>
      <c r="H2" s="1"/>
      <c r="I2" s="1"/>
      <c r="J2" s="1"/>
      <c r="K2" s="1"/>
    </row>
    <row r="3" spans="1:11" ht="21" customHeight="1" x14ac:dyDescent="0.25">
      <c r="A3" s="2" t="s">
        <v>3</v>
      </c>
      <c r="B3" s="298" t="s">
        <v>4</v>
      </c>
      <c r="C3" s="298"/>
      <c r="D3" s="298"/>
      <c r="E3" s="298"/>
      <c r="F3" s="298"/>
      <c r="G3" s="1"/>
      <c r="H3" s="1"/>
      <c r="I3" s="1"/>
      <c r="J3" s="1"/>
      <c r="K3" s="1"/>
    </row>
    <row r="4" spans="1:11" ht="21" customHeight="1" x14ac:dyDescent="0.25">
      <c r="A4" s="2" t="s">
        <v>5</v>
      </c>
      <c r="B4" s="299">
        <v>43647</v>
      </c>
      <c r="C4" s="299"/>
      <c r="D4" s="299"/>
      <c r="E4" s="299"/>
      <c r="F4" s="299"/>
      <c r="G4" s="1"/>
      <c r="H4" s="1"/>
      <c r="I4" s="1"/>
      <c r="J4" s="1"/>
      <c r="K4" s="1"/>
    </row>
    <row r="5" spans="1:11" ht="21" customHeight="1" x14ac:dyDescent="0.25">
      <c r="A5" s="2" t="s">
        <v>6</v>
      </c>
      <c r="B5" s="299">
        <v>44012</v>
      </c>
      <c r="C5" s="299"/>
      <c r="D5" s="299"/>
      <c r="E5" s="299"/>
      <c r="F5" s="299"/>
      <c r="G5" s="1"/>
      <c r="H5" s="1"/>
      <c r="I5" s="1"/>
      <c r="J5" s="1"/>
      <c r="K5" s="1"/>
    </row>
    <row r="6" spans="1:11" ht="21" customHeight="1" x14ac:dyDescent="0.25">
      <c r="A6" s="2" t="s">
        <v>7</v>
      </c>
      <c r="B6" s="300" t="str">
        <f>IF(AND(Travel!B7&lt;&gt;A30,Hospitality!B7&lt;&gt;A30,'All other expenses'!B7&lt;&gt;A30,'Gifts and benefits'!B7&lt;&gt;A30),A31,IF(AND(Travel!B7=A30,Hospitality!B7=A30,'All other expenses'!B7=A30,'Gifts and benefits'!B7=A30),A33,A32))</f>
        <v>Data and totals checked on all sheets</v>
      </c>
      <c r="C6" s="300"/>
      <c r="D6" s="300"/>
      <c r="E6" s="300"/>
      <c r="F6" s="300"/>
      <c r="G6" s="3"/>
      <c r="H6" s="1"/>
      <c r="I6" s="1"/>
      <c r="J6" s="1"/>
      <c r="K6" s="1"/>
    </row>
    <row r="7" spans="1:11" ht="21" customHeight="1" x14ac:dyDescent="0.25">
      <c r="A7" s="2" t="s">
        <v>8</v>
      </c>
      <c r="B7" s="294" t="s">
        <v>9</v>
      </c>
      <c r="C7" s="294"/>
      <c r="D7" s="294"/>
      <c r="E7" s="294"/>
      <c r="F7" s="294"/>
      <c r="G7" s="3"/>
      <c r="H7" s="1"/>
      <c r="I7" s="1"/>
      <c r="J7" s="1"/>
      <c r="K7" s="1"/>
    </row>
    <row r="8" spans="1:11" ht="21" customHeight="1" x14ac:dyDescent="0.25">
      <c r="A8" s="2" t="s">
        <v>10</v>
      </c>
      <c r="B8" s="295" t="s">
        <v>11</v>
      </c>
      <c r="C8" s="295"/>
      <c r="D8" s="295"/>
      <c r="E8" s="295"/>
      <c r="F8" s="295"/>
      <c r="G8" s="3"/>
      <c r="H8" s="1"/>
      <c r="I8" s="1"/>
      <c r="J8" s="1"/>
      <c r="K8" s="1"/>
    </row>
    <row r="9" spans="1:11" ht="66.75" customHeight="1" x14ac:dyDescent="0.25">
      <c r="A9" s="296" t="s">
        <v>12</v>
      </c>
      <c r="B9" s="296"/>
      <c r="C9" s="296"/>
      <c r="D9" s="296"/>
      <c r="E9" s="296"/>
      <c r="F9" s="296"/>
      <c r="G9" s="3"/>
      <c r="H9" s="1"/>
      <c r="I9" s="1"/>
      <c r="J9" s="1"/>
      <c r="K9" s="1"/>
    </row>
    <row r="10" spans="1:11" s="11" customFormat="1" ht="36" customHeight="1" x14ac:dyDescent="0.3">
      <c r="A10" s="4" t="s">
        <v>13</v>
      </c>
      <c r="B10" s="5" t="s">
        <v>14</v>
      </c>
      <c r="C10" s="6" t="s">
        <v>15</v>
      </c>
      <c r="D10" s="7"/>
      <c r="E10" s="8" t="s">
        <v>16</v>
      </c>
      <c r="F10" s="9" t="s">
        <v>17</v>
      </c>
      <c r="G10" s="10"/>
      <c r="H10" s="10"/>
      <c r="I10" s="10"/>
      <c r="J10" s="10"/>
      <c r="K10" s="10"/>
    </row>
    <row r="11" spans="1:11" ht="27.75" customHeight="1" x14ac:dyDescent="0.35">
      <c r="A11" s="12" t="s">
        <v>18</v>
      </c>
      <c r="B11" s="13">
        <f>B15+B16+B17</f>
        <v>44779.039999999979</v>
      </c>
      <c r="C11" s="14" t="str">
        <f>IF(Travel!B6="",A34,Travel!B6)</f>
        <v>Figures include GST (where applicable)</v>
      </c>
      <c r="D11" s="15"/>
      <c r="E11" s="12" t="s">
        <v>19</v>
      </c>
      <c r="F11" s="16">
        <f>'Gifts and benefits'!C18</f>
        <v>3</v>
      </c>
      <c r="G11" s="17"/>
      <c r="H11" s="17"/>
      <c r="I11" s="17"/>
      <c r="J11" s="17"/>
      <c r="K11" s="17"/>
    </row>
    <row r="12" spans="1:11" ht="27.75" customHeight="1" x14ac:dyDescent="0.35">
      <c r="A12" s="12" t="s">
        <v>20</v>
      </c>
      <c r="B12" s="13">
        <f>Hospitality!B18</f>
        <v>0</v>
      </c>
      <c r="C12" s="14" t="str">
        <f>IF(Hospitality!B6="",A34,Hospitality!B6)</f>
        <v>Figures include GST (where applicable)</v>
      </c>
      <c r="D12" s="15"/>
      <c r="E12" s="12" t="s">
        <v>21</v>
      </c>
      <c r="F12" s="16">
        <f>'Gifts and benefits'!C19</f>
        <v>3</v>
      </c>
      <c r="G12" s="17"/>
      <c r="H12" s="17"/>
      <c r="I12" s="17"/>
      <c r="J12" s="17"/>
      <c r="K12" s="17"/>
    </row>
    <row r="13" spans="1:11" ht="27.75" customHeight="1" x14ac:dyDescent="0.25">
      <c r="A13" s="12" t="s">
        <v>22</v>
      </c>
      <c r="B13" s="13">
        <f>'All other expenses'!B15</f>
        <v>419.88</v>
      </c>
      <c r="C13" s="14" t="str">
        <f>IF('All other expenses'!B6="",A34,'All other expenses'!B6)</f>
        <v>Figures include GST (where applicable)</v>
      </c>
      <c r="D13" s="15"/>
      <c r="E13" s="12" t="s">
        <v>23</v>
      </c>
      <c r="F13" s="16">
        <f>'Gifts and benefits'!C20</f>
        <v>0</v>
      </c>
      <c r="G13" s="1"/>
      <c r="H13" s="1"/>
      <c r="I13" s="1"/>
      <c r="J13" s="1"/>
      <c r="K13" s="1"/>
    </row>
    <row r="14" spans="1:11" ht="12.75" customHeight="1" x14ac:dyDescent="0.25">
      <c r="A14" s="18"/>
      <c r="B14" s="19"/>
      <c r="C14" s="20"/>
      <c r="D14" s="21"/>
      <c r="E14" s="15"/>
      <c r="F14" s="22"/>
      <c r="G14" s="1"/>
      <c r="H14" s="1"/>
      <c r="I14" s="1"/>
      <c r="J14" s="1"/>
      <c r="K14" s="1"/>
    </row>
    <row r="15" spans="1:11" ht="27.75" customHeight="1" x14ac:dyDescent="0.25">
      <c r="A15" s="23" t="s">
        <v>24</v>
      </c>
      <c r="B15" s="24">
        <f>Travel!B31</f>
        <v>16413.64</v>
      </c>
      <c r="C15" s="25" t="str">
        <f>C11</f>
        <v>Figures include GST (where applicable)</v>
      </c>
      <c r="D15" s="15"/>
      <c r="E15" s="15"/>
      <c r="F15" s="22"/>
      <c r="G15" s="1"/>
      <c r="H15" s="1"/>
      <c r="I15" s="1"/>
      <c r="J15" s="1"/>
      <c r="K15" s="1"/>
    </row>
    <row r="16" spans="1:11" ht="27.75" customHeight="1" x14ac:dyDescent="0.25">
      <c r="A16" s="23" t="s">
        <v>25</v>
      </c>
      <c r="B16" s="24">
        <f>Travel!B174</f>
        <v>28365.399999999983</v>
      </c>
      <c r="C16" s="25" t="str">
        <f>C11</f>
        <v>Figures include GST (where applicable)</v>
      </c>
      <c r="D16" s="26"/>
      <c r="E16" s="15"/>
      <c r="F16" s="27"/>
      <c r="G16" s="1"/>
      <c r="H16" s="1"/>
      <c r="I16" s="1"/>
      <c r="J16" s="1"/>
      <c r="K16" s="1"/>
    </row>
    <row r="17" spans="1:11" ht="27.75" customHeight="1" x14ac:dyDescent="0.25">
      <c r="A17" s="23" t="s">
        <v>26</v>
      </c>
      <c r="B17" s="24">
        <f>Travel!B183</f>
        <v>0</v>
      </c>
      <c r="C17" s="25" t="str">
        <f>C11</f>
        <v>Figures include GST (where applicable)</v>
      </c>
      <c r="D17" s="15"/>
      <c r="E17" s="15"/>
      <c r="F17" s="27"/>
      <c r="G17" s="1"/>
      <c r="H17" s="1"/>
      <c r="I17" s="1"/>
      <c r="J17" s="1"/>
      <c r="K17" s="1"/>
    </row>
    <row r="18" spans="1:11" ht="27.75" customHeight="1" x14ac:dyDescent="0.3">
      <c r="A18" s="1"/>
      <c r="B18" s="28"/>
      <c r="C18" s="1"/>
      <c r="D18" s="29"/>
      <c r="E18" s="29"/>
      <c r="F18" s="30"/>
      <c r="G18" s="1"/>
      <c r="H18" s="1"/>
      <c r="I18" s="1"/>
      <c r="J18" s="1"/>
      <c r="K18" s="1"/>
    </row>
    <row r="19" spans="1:11" ht="13" x14ac:dyDescent="0.3">
      <c r="A19" s="31" t="s">
        <v>27</v>
      </c>
      <c r="B19" s="28"/>
      <c r="C19" s="1"/>
      <c r="D19" s="1"/>
      <c r="E19" s="1"/>
      <c r="F19" s="1"/>
      <c r="G19" s="1"/>
      <c r="H19" s="1"/>
      <c r="I19" s="1"/>
      <c r="J19" s="1"/>
      <c r="K19" s="1"/>
    </row>
    <row r="20" spans="1:11" x14ac:dyDescent="0.25">
      <c r="A20" s="32" t="s">
        <v>28</v>
      </c>
      <c r="D20" s="1"/>
      <c r="E20" s="1"/>
      <c r="F20" s="1"/>
      <c r="G20" s="1"/>
      <c r="H20" s="1"/>
      <c r="I20" s="1"/>
      <c r="J20" s="1"/>
      <c r="K20" s="1"/>
    </row>
    <row r="21" spans="1:11" ht="12.65" customHeight="1" x14ac:dyDescent="0.25">
      <c r="A21" s="32" t="s">
        <v>29</v>
      </c>
      <c r="D21" s="1"/>
      <c r="E21" s="1"/>
      <c r="F21" s="1"/>
      <c r="G21" s="1"/>
      <c r="H21" s="1"/>
      <c r="I21" s="1"/>
      <c r="J21" s="1"/>
      <c r="K21" s="1"/>
    </row>
    <row r="22" spans="1:11" ht="12.65" customHeight="1" x14ac:dyDescent="0.25">
      <c r="A22" s="32" t="s">
        <v>30</v>
      </c>
      <c r="D22" s="1"/>
      <c r="E22" s="1"/>
      <c r="F22" s="1"/>
      <c r="G22" s="1"/>
      <c r="H22" s="1"/>
      <c r="I22" s="1"/>
      <c r="J22" s="1"/>
      <c r="K22" s="1"/>
    </row>
    <row r="23" spans="1:11" ht="12.65" customHeight="1" x14ac:dyDescent="0.25">
      <c r="A23" s="32" t="s">
        <v>31</v>
      </c>
      <c r="D23" s="1"/>
      <c r="E23" s="1"/>
      <c r="F23" s="1"/>
      <c r="G23" s="1"/>
      <c r="H23" s="1"/>
      <c r="I23" s="1"/>
      <c r="J23" s="1"/>
      <c r="K23" s="1"/>
    </row>
    <row r="24" spans="1:11" x14ac:dyDescent="0.25">
      <c r="A24" s="33"/>
      <c r="B24" s="1"/>
      <c r="C24" s="1"/>
      <c r="D24" s="1"/>
      <c r="E24" s="1"/>
      <c r="F24" s="1"/>
      <c r="G24" s="1"/>
      <c r="H24" s="1"/>
      <c r="I24" s="1"/>
      <c r="J24" s="1"/>
      <c r="K24" s="1"/>
    </row>
    <row r="25" spans="1:11" ht="13" hidden="1" x14ac:dyDescent="0.3">
      <c r="A25" s="34" t="s">
        <v>32</v>
      </c>
      <c r="B25" s="35"/>
      <c r="C25" s="35"/>
      <c r="D25" s="35"/>
      <c r="E25" s="35"/>
      <c r="F25" s="35"/>
      <c r="G25" s="1"/>
      <c r="H25" s="1"/>
      <c r="I25" s="1"/>
      <c r="J25" s="1"/>
      <c r="K25" s="1"/>
    </row>
    <row r="26" spans="1:11" ht="12.75" hidden="1" customHeight="1" x14ac:dyDescent="0.25">
      <c r="A26" s="36" t="s">
        <v>33</v>
      </c>
      <c r="B26" s="37"/>
      <c r="C26" s="37"/>
      <c r="D26" s="36"/>
      <c r="E26" s="36"/>
      <c r="F26" s="36"/>
      <c r="G26" s="1"/>
      <c r="H26" s="1"/>
      <c r="I26" s="1"/>
      <c r="J26" s="1"/>
      <c r="K26" s="1"/>
    </row>
    <row r="27" spans="1:11" hidden="1" x14ac:dyDescent="0.25">
      <c r="A27" s="38" t="s">
        <v>34</v>
      </c>
      <c r="B27" s="38"/>
      <c r="C27" s="38"/>
      <c r="D27" s="38"/>
      <c r="E27" s="38"/>
      <c r="F27" s="38"/>
      <c r="G27" s="1"/>
      <c r="H27" s="1"/>
      <c r="I27" s="1"/>
      <c r="J27" s="1"/>
      <c r="K27" s="1"/>
    </row>
    <row r="28" spans="1:11" hidden="1" x14ac:dyDescent="0.25">
      <c r="A28" s="38" t="s">
        <v>35</v>
      </c>
      <c r="B28" s="38"/>
      <c r="C28" s="38"/>
      <c r="D28" s="38"/>
      <c r="E28" s="38"/>
      <c r="F28" s="38"/>
      <c r="G28" s="1"/>
      <c r="H28" s="1"/>
      <c r="I28" s="1"/>
      <c r="J28" s="1"/>
      <c r="K28" s="1"/>
    </row>
    <row r="29" spans="1:11" hidden="1" x14ac:dyDescent="0.25">
      <c r="A29" s="36" t="s">
        <v>36</v>
      </c>
      <c r="B29" s="36"/>
      <c r="C29" s="36"/>
      <c r="D29" s="36"/>
      <c r="E29" s="36"/>
      <c r="F29" s="36"/>
      <c r="G29" s="1"/>
      <c r="H29" s="1"/>
      <c r="I29" s="1"/>
      <c r="J29" s="1"/>
      <c r="K29" s="1"/>
    </row>
    <row r="30" spans="1:11" hidden="1" x14ac:dyDescent="0.25">
      <c r="A30" s="36" t="s">
        <v>37</v>
      </c>
      <c r="B30" s="36"/>
      <c r="C30" s="36"/>
      <c r="D30" s="36"/>
      <c r="E30" s="36"/>
      <c r="F30" s="36"/>
      <c r="G30" s="1"/>
      <c r="H30" s="1"/>
      <c r="I30" s="1"/>
      <c r="J30" s="1"/>
      <c r="K30" s="1"/>
    </row>
    <row r="31" spans="1:11" hidden="1" x14ac:dyDescent="0.25">
      <c r="A31" s="38" t="s">
        <v>38</v>
      </c>
      <c r="B31" s="38"/>
      <c r="C31" s="38"/>
      <c r="D31" s="38"/>
      <c r="E31" s="38"/>
      <c r="F31" s="38"/>
      <c r="G31" s="1"/>
      <c r="H31" s="1"/>
      <c r="I31" s="1"/>
      <c r="J31" s="1"/>
      <c r="K31" s="1"/>
    </row>
    <row r="32" spans="1:11" hidden="1" x14ac:dyDescent="0.25">
      <c r="A32" s="38" t="s">
        <v>39</v>
      </c>
      <c r="B32" s="38"/>
      <c r="C32" s="38"/>
      <c r="D32" s="38"/>
      <c r="E32" s="38"/>
      <c r="F32" s="38"/>
      <c r="G32" s="1"/>
      <c r="H32" s="1"/>
      <c r="I32" s="1"/>
      <c r="J32" s="1"/>
      <c r="K32" s="1"/>
    </row>
    <row r="33" spans="1:11" hidden="1" x14ac:dyDescent="0.25">
      <c r="A33" s="38" t="s">
        <v>40</v>
      </c>
      <c r="B33" s="38"/>
      <c r="C33" s="38"/>
      <c r="D33" s="38"/>
      <c r="E33" s="38"/>
      <c r="F33" s="38"/>
      <c r="G33" s="1"/>
      <c r="H33" s="1"/>
      <c r="I33" s="1"/>
      <c r="J33" s="1"/>
      <c r="K33" s="1"/>
    </row>
    <row r="34" spans="1:11" hidden="1" x14ac:dyDescent="0.25">
      <c r="A34" s="36" t="s">
        <v>41</v>
      </c>
      <c r="B34" s="36"/>
      <c r="C34" s="36"/>
      <c r="D34" s="36"/>
      <c r="E34" s="36"/>
      <c r="F34" s="36"/>
      <c r="G34" s="1"/>
      <c r="H34" s="1"/>
      <c r="I34" s="1"/>
      <c r="J34" s="1"/>
      <c r="K34" s="1"/>
    </row>
    <row r="35" spans="1:11" hidden="1" x14ac:dyDescent="0.25">
      <c r="A35" s="36" t="s">
        <v>42</v>
      </c>
      <c r="B35" s="36"/>
      <c r="C35" s="36"/>
      <c r="D35" s="36"/>
      <c r="E35" s="36"/>
      <c r="F35" s="36"/>
      <c r="G35" s="1"/>
      <c r="H35" s="1"/>
      <c r="I35" s="1"/>
      <c r="J35" s="1"/>
      <c r="K35" s="1"/>
    </row>
    <row r="36" spans="1:11" hidden="1" x14ac:dyDescent="0.25">
      <c r="A36" s="38" t="s">
        <v>43</v>
      </c>
      <c r="B36" s="39"/>
      <c r="C36" s="39"/>
      <c r="D36" s="39"/>
      <c r="E36" s="39"/>
      <c r="F36" s="39"/>
      <c r="G36" s="1"/>
      <c r="H36" s="1"/>
      <c r="I36" s="1"/>
      <c r="J36" s="1"/>
      <c r="K36" s="1"/>
    </row>
    <row r="37" spans="1:11" hidden="1" x14ac:dyDescent="0.25">
      <c r="A37" s="38" t="s">
        <v>9</v>
      </c>
      <c r="B37" s="39"/>
      <c r="C37" s="39"/>
      <c r="D37" s="39"/>
      <c r="E37" s="39"/>
      <c r="F37" s="39"/>
      <c r="G37" s="1"/>
      <c r="H37" s="1"/>
      <c r="I37" s="1"/>
      <c r="J37" s="1"/>
      <c r="K37" s="1"/>
    </row>
    <row r="38" spans="1:11" hidden="1" x14ac:dyDescent="0.25">
      <c r="A38" s="38" t="s">
        <v>44</v>
      </c>
      <c r="B38" s="39"/>
      <c r="C38" s="39"/>
      <c r="D38" s="39"/>
      <c r="E38" s="39"/>
      <c r="F38" s="39"/>
      <c r="G38" s="1"/>
      <c r="H38" s="1"/>
      <c r="I38" s="1"/>
      <c r="J38" s="1"/>
      <c r="K38" s="1"/>
    </row>
    <row r="39" spans="1:11" hidden="1" x14ac:dyDescent="0.25">
      <c r="A39" s="36" t="s">
        <v>45</v>
      </c>
      <c r="B39" s="37"/>
      <c r="C39" s="37"/>
      <c r="D39" s="37"/>
      <c r="E39" s="37"/>
      <c r="F39" s="37"/>
      <c r="G39" s="1"/>
      <c r="H39" s="1"/>
      <c r="I39" s="1"/>
      <c r="J39" s="1"/>
      <c r="K39" s="1"/>
    </row>
    <row r="40" spans="1:11" hidden="1" x14ac:dyDescent="0.25">
      <c r="A40" s="37" t="s">
        <v>46</v>
      </c>
      <c r="B40" s="37"/>
      <c r="C40" s="37"/>
      <c r="D40" s="37"/>
      <c r="E40" s="37"/>
      <c r="F40" s="37"/>
      <c r="G40" s="1"/>
      <c r="H40" s="1"/>
      <c r="I40" s="1"/>
      <c r="J40" s="1"/>
      <c r="K40" s="1"/>
    </row>
    <row r="41" spans="1:11" hidden="1" x14ac:dyDescent="0.25">
      <c r="A41" s="37" t="s">
        <v>47</v>
      </c>
      <c r="B41" s="37"/>
      <c r="C41" s="37"/>
      <c r="D41" s="37"/>
      <c r="E41" s="37"/>
      <c r="F41" s="37"/>
      <c r="G41" s="1"/>
      <c r="H41" s="1"/>
      <c r="I41" s="1"/>
      <c r="J41" s="1"/>
      <c r="K41" s="1"/>
    </row>
    <row r="42" spans="1:11" hidden="1" x14ac:dyDescent="0.25">
      <c r="A42" s="37" t="s">
        <v>48</v>
      </c>
      <c r="B42" s="37"/>
      <c r="C42" s="37"/>
      <c r="D42" s="37"/>
      <c r="E42" s="37"/>
      <c r="F42" s="37"/>
      <c r="G42" s="1"/>
      <c r="H42" s="1"/>
      <c r="I42" s="1"/>
      <c r="J42" s="1"/>
      <c r="K42" s="1"/>
    </row>
    <row r="43" spans="1:11" hidden="1" x14ac:dyDescent="0.25">
      <c r="A43" s="37" t="s">
        <v>49</v>
      </c>
      <c r="B43" s="37"/>
      <c r="C43" s="37"/>
      <c r="D43" s="37"/>
      <c r="E43" s="37"/>
      <c r="F43" s="37"/>
      <c r="G43" s="1"/>
      <c r="H43" s="1"/>
      <c r="I43" s="1"/>
      <c r="J43" s="1"/>
      <c r="K43" s="1"/>
    </row>
    <row r="44" spans="1:11" hidden="1" x14ac:dyDescent="0.25">
      <c r="A44" s="37" t="s">
        <v>50</v>
      </c>
      <c r="B44" s="37"/>
      <c r="C44" s="37"/>
      <c r="D44" s="37"/>
      <c r="E44" s="37"/>
      <c r="F44" s="37"/>
      <c r="G44" s="1"/>
      <c r="H44" s="1"/>
      <c r="I44" s="1"/>
      <c r="J44" s="1"/>
      <c r="K44" s="1"/>
    </row>
    <row r="45" spans="1:11" hidden="1" x14ac:dyDescent="0.25">
      <c r="A45" s="40" t="s">
        <v>51</v>
      </c>
      <c r="B45" s="39"/>
      <c r="C45" s="39"/>
      <c r="D45" s="39"/>
      <c r="E45" s="39"/>
      <c r="F45" s="39"/>
      <c r="G45" s="1"/>
      <c r="H45" s="1"/>
      <c r="I45" s="1"/>
      <c r="J45" s="1"/>
      <c r="K45" s="1"/>
    </row>
    <row r="46" spans="1:11" hidden="1" x14ac:dyDescent="0.25">
      <c r="A46" s="39" t="s">
        <v>52</v>
      </c>
      <c r="B46" s="39"/>
      <c r="C46" s="39"/>
      <c r="D46" s="39"/>
      <c r="E46" s="39"/>
      <c r="F46" s="39"/>
      <c r="G46" s="1"/>
      <c r="H46" s="1"/>
      <c r="I46" s="1"/>
      <c r="J46" s="1"/>
      <c r="K46" s="1"/>
    </row>
    <row r="47" spans="1:11" hidden="1" x14ac:dyDescent="0.25">
      <c r="A47" s="41">
        <v>-20000</v>
      </c>
      <c r="B47" s="37"/>
      <c r="C47" s="37"/>
      <c r="D47" s="37"/>
      <c r="E47" s="37"/>
      <c r="F47" s="37"/>
      <c r="G47" s="1"/>
      <c r="H47" s="1"/>
      <c r="I47" s="1"/>
      <c r="J47" s="1"/>
      <c r="K47" s="1"/>
    </row>
    <row r="48" spans="1:11" ht="25" hidden="1" x14ac:dyDescent="0.25">
      <c r="A48" s="42" t="s">
        <v>53</v>
      </c>
      <c r="B48" s="39"/>
      <c r="C48" s="39"/>
      <c r="D48" s="39"/>
      <c r="E48" s="39"/>
      <c r="F48" s="39"/>
      <c r="G48" s="1"/>
      <c r="H48" s="1"/>
      <c r="I48" s="1"/>
      <c r="J48" s="1"/>
      <c r="K48" s="1"/>
    </row>
    <row r="49" spans="1:11" ht="25" hidden="1" x14ac:dyDescent="0.25">
      <c r="A49" s="42" t="s">
        <v>54</v>
      </c>
      <c r="B49" s="39"/>
      <c r="C49" s="39"/>
      <c r="D49" s="39"/>
      <c r="E49" s="39"/>
      <c r="F49" s="39"/>
      <c r="G49" s="1"/>
      <c r="H49" s="1"/>
      <c r="I49" s="1"/>
      <c r="J49" s="1"/>
      <c r="K49" s="1"/>
    </row>
    <row r="50" spans="1:11" ht="25" hidden="1" x14ac:dyDescent="0.25">
      <c r="A50" s="43" t="s">
        <v>55</v>
      </c>
      <c r="B50" s="37"/>
      <c r="C50" s="37"/>
      <c r="D50" s="37"/>
      <c r="E50" s="37"/>
      <c r="F50" s="37"/>
      <c r="G50" s="1"/>
      <c r="H50" s="1"/>
      <c r="I50" s="1"/>
      <c r="J50" s="1"/>
      <c r="K50" s="1"/>
    </row>
    <row r="51" spans="1:11" ht="25" hidden="1" x14ac:dyDescent="0.25">
      <c r="A51" s="43" t="s">
        <v>56</v>
      </c>
      <c r="B51" s="37"/>
      <c r="C51" s="37"/>
      <c r="D51" s="37"/>
      <c r="E51" s="37"/>
      <c r="F51" s="37"/>
      <c r="G51" s="1"/>
      <c r="H51" s="1"/>
      <c r="I51" s="1"/>
      <c r="J51" s="1"/>
      <c r="K51" s="1"/>
    </row>
    <row r="52" spans="1:11" ht="37.5" hidden="1" x14ac:dyDescent="0.3">
      <c r="A52" s="43" t="s">
        <v>57</v>
      </c>
      <c r="B52" s="44"/>
      <c r="C52" s="44"/>
      <c r="D52" s="44"/>
      <c r="E52" s="36"/>
      <c r="F52" s="36"/>
      <c r="G52" s="1"/>
      <c r="H52" s="1"/>
      <c r="I52" s="1"/>
      <c r="J52" s="1"/>
      <c r="K52" s="1"/>
    </row>
    <row r="53" spans="1:11" ht="13" hidden="1" x14ac:dyDescent="0.3">
      <c r="A53" s="45" t="s">
        <v>58</v>
      </c>
      <c r="B53" s="46"/>
      <c r="C53" s="46"/>
      <c r="D53" s="46"/>
      <c r="E53" s="38"/>
      <c r="F53" s="38" t="b">
        <v>1</v>
      </c>
      <c r="G53" s="1"/>
      <c r="H53" s="1"/>
      <c r="I53" s="1"/>
      <c r="J53" s="1"/>
      <c r="K53" s="1"/>
    </row>
    <row r="54" spans="1:11" ht="13" hidden="1" x14ac:dyDescent="0.3">
      <c r="A54" s="47" t="s">
        <v>59</v>
      </c>
      <c r="B54" s="45"/>
      <c r="C54" s="45"/>
      <c r="D54" s="45"/>
      <c r="E54" s="38"/>
      <c r="F54" s="38" t="b">
        <v>0</v>
      </c>
      <c r="G54" s="1"/>
      <c r="H54" s="1"/>
      <c r="I54" s="1"/>
      <c r="J54" s="1"/>
      <c r="K54" s="1"/>
    </row>
    <row r="55" spans="1:11" ht="13" hidden="1" x14ac:dyDescent="0.25">
      <c r="A55" s="48"/>
      <c r="B55" s="49">
        <f>COUNT(Travel!B12:B29)</f>
        <v>16</v>
      </c>
      <c r="C55" s="49"/>
      <c r="D55" s="49">
        <f>COUNTIF(Travel!D12:D29,"*")</f>
        <v>16</v>
      </c>
      <c r="E55" s="50"/>
      <c r="F55" s="50" t="b">
        <f>MIN(B55,D55)=MAX(B55,D55)</f>
        <v>1</v>
      </c>
      <c r="G55" s="1"/>
      <c r="H55" s="1"/>
      <c r="I55" s="1"/>
      <c r="J55" s="1"/>
      <c r="K55" s="1"/>
    </row>
    <row r="56" spans="1:11" ht="13" hidden="1" x14ac:dyDescent="0.25">
      <c r="A56" s="48" t="s">
        <v>60</v>
      </c>
      <c r="B56" s="49">
        <f>COUNT(Travel!B35:B173)</f>
        <v>136</v>
      </c>
      <c r="C56" s="49"/>
      <c r="D56" s="49">
        <f>COUNTIF(Travel!D35:D173,"*")</f>
        <v>136</v>
      </c>
      <c r="E56" s="50"/>
      <c r="F56" s="50" t="b">
        <f>MIN(B56,D56)=MAX(B56,D56)</f>
        <v>1</v>
      </c>
    </row>
    <row r="57" spans="1:11" ht="13" hidden="1" x14ac:dyDescent="0.3">
      <c r="A57" s="51"/>
      <c r="B57" s="49">
        <f>COUNT(Travel!B178:B182)</f>
        <v>0</v>
      </c>
      <c r="C57" s="49"/>
      <c r="D57" s="49">
        <f>COUNTIF(Travel!D178:D182,"*")</f>
        <v>0</v>
      </c>
      <c r="E57" s="50"/>
      <c r="F57" s="50" t="b">
        <f>MIN(B57,D57)=MAX(B57,D57)</f>
        <v>1</v>
      </c>
    </row>
    <row r="58" spans="1:11" ht="13" hidden="1" x14ac:dyDescent="0.3">
      <c r="A58" s="52" t="s">
        <v>61</v>
      </c>
      <c r="B58" s="53">
        <f>COUNT(Hospitality!B11:B17)</f>
        <v>0</v>
      </c>
      <c r="C58" s="53"/>
      <c r="D58" s="53">
        <f>COUNTIF(Hospitality!D11:D17,"*")</f>
        <v>0</v>
      </c>
      <c r="E58" s="54"/>
      <c r="F58" s="54" t="b">
        <f>MIN(B58,D58)=MAX(B58,D58)</f>
        <v>1</v>
      </c>
    </row>
    <row r="59" spans="1:11" ht="13" hidden="1" x14ac:dyDescent="0.3">
      <c r="A59" s="55" t="s">
        <v>62</v>
      </c>
      <c r="B59" s="50">
        <f>COUNT('All other expenses'!B11:B14)</f>
        <v>1</v>
      </c>
      <c r="C59" s="50"/>
      <c r="D59" s="50">
        <f>COUNTIF('All other expenses'!D11:D14,"*")</f>
        <v>1</v>
      </c>
      <c r="E59" s="50"/>
      <c r="F59" s="50" t="b">
        <f>MIN(B59,D59)=MAX(B59,D59)</f>
        <v>1</v>
      </c>
    </row>
    <row r="60" spans="1:11" ht="13" hidden="1" x14ac:dyDescent="0.3">
      <c r="A60" s="52" t="s">
        <v>63</v>
      </c>
      <c r="B60" s="53">
        <f>COUNTIF('Gifts and benefits'!B11:B17,"*")</f>
        <v>3</v>
      </c>
      <c r="C60" s="53">
        <f>COUNTIF('Gifts and benefits'!C11:C17,"*")</f>
        <v>3</v>
      </c>
      <c r="D60" s="53"/>
      <c r="E60" s="53">
        <f>COUNTA('Gifts and benefits'!E11:E17)</f>
        <v>3</v>
      </c>
      <c r="F60" s="54" t="b">
        <f>MIN(B60,C60,E60)=MAX(B60,C60,E60)</f>
        <v>1</v>
      </c>
    </row>
    <row r="61" spans="1:11" x14ac:dyDescent="0.25"/>
    <row r="62" spans="1:11" hidden="1" x14ac:dyDescent="0.25"/>
    <row r="63" spans="1:11" hidden="1" x14ac:dyDescent="0.25"/>
    <row r="64" spans="1:11" hidden="1" x14ac:dyDescent="0.25"/>
    <row r="65" hidden="1" x14ac:dyDescent="0.25"/>
    <row r="66" hidden="1" x14ac:dyDescent="0.25"/>
    <row r="67" hidden="1" x14ac:dyDescent="0.25"/>
  </sheetData>
  <sheetProtection sheet="1" formatCells="0" insertRows="0" deleteRows="0"/>
  <mergeCells count="9">
    <mergeCell ref="B7:F7"/>
    <mergeCell ref="B8:F8"/>
    <mergeCell ref="A9:F9"/>
    <mergeCell ref="A1:F1"/>
    <mergeCell ref="B2:F2"/>
    <mergeCell ref="B3:F3"/>
    <mergeCell ref="B4:F4"/>
    <mergeCell ref="B5:F5"/>
    <mergeCell ref="B6:F6"/>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F86BED5A-F9C8-4175-8C02-00F11C6B9046}">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B75C9632-6AB2-48C4-A84C-F699DB4AB1DF}"/>
    <dataValidation allowBlank="1" showInputMessage="1" showErrorMessage="1" prompt="Headings on following tabs will pre populate with what you enter here" sqref="B2:F2" xr:uid="{071F0CC6-5E84-45A0-B398-CBCBF8620587}"/>
    <dataValidation allowBlank="1" showInputMessage="1" showErrorMessage="1" prompt="Headings on following tabs will pre populate with what you enter here_x000a__x000a_Create a new workbook for a new Chief Executive" sqref="B3:F3" xr:uid="{58CD6FF2-70ED-42CE-A0ED-0511D49E7781}"/>
    <dataValidation allowBlank="1" showInputMessage="1" showErrorMessage="1" prompt="Headings on following tabs will pre populate with what you enter here_x000a__x000a_Update if a shorter or different period is covered" sqref="B4:F5" xr:uid="{05D08596-1801-444F-AFA9-86258E23F3F3}"/>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B7B19417-FF79-4E8E-91BB-FF303A9FF75B}"/>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59A96-BDA0-483C-A61B-3C0C38A9BDAE}">
  <sheetPr>
    <pageSetUpPr fitToPage="1"/>
  </sheetPr>
  <dimension ref="A1:M535"/>
  <sheetViews>
    <sheetView tabSelected="1" topLeftCell="A7" zoomScaleNormal="100" workbookViewId="0">
      <selection activeCell="E30" sqref="E30"/>
    </sheetView>
  </sheetViews>
  <sheetFormatPr defaultColWidth="0" defaultRowHeight="12.5" zeroHeight="1" x14ac:dyDescent="0.25"/>
  <cols>
    <col min="1" max="1" width="35.7265625" style="177" customWidth="1"/>
    <col min="2" max="2" width="14.26953125" customWidth="1"/>
    <col min="3" max="3" width="71.453125" customWidth="1"/>
    <col min="4" max="4" width="50" customWidth="1"/>
    <col min="5" max="5" width="21.453125" style="175" customWidth="1"/>
    <col min="6" max="6" width="37.54296875" customWidth="1"/>
    <col min="7" max="9" width="9.1796875" hidden="1" customWidth="1"/>
    <col min="10" max="13" width="0" hidden="1" customWidth="1"/>
    <col min="14" max="16384" width="9.1796875" hidden="1"/>
  </cols>
  <sheetData>
    <row r="1" spans="1:6" ht="26.25" customHeight="1" x14ac:dyDescent="0.25">
      <c r="A1" s="297" t="s">
        <v>64</v>
      </c>
      <c r="B1" s="297"/>
      <c r="C1" s="297"/>
      <c r="D1" s="297"/>
      <c r="E1" s="297"/>
      <c r="F1" s="1"/>
    </row>
    <row r="2" spans="1:6" ht="21" customHeight="1" x14ac:dyDescent="0.25">
      <c r="A2" s="56" t="s">
        <v>1</v>
      </c>
      <c r="B2" s="308" t="str">
        <f>'Summary and sign-off'!B2:F2</f>
        <v>Serious Fraud Office</v>
      </c>
      <c r="C2" s="308"/>
      <c r="D2" s="308"/>
      <c r="E2" s="308"/>
      <c r="F2" s="1"/>
    </row>
    <row r="3" spans="1:6" ht="21" customHeight="1" x14ac:dyDescent="0.25">
      <c r="A3" s="56" t="s">
        <v>65</v>
      </c>
      <c r="B3" s="308" t="str">
        <f>'Summary and sign-off'!B3:F3</f>
        <v>Julie Read</v>
      </c>
      <c r="C3" s="308"/>
      <c r="D3" s="308"/>
      <c r="E3" s="308"/>
      <c r="F3" s="1"/>
    </row>
    <row r="4" spans="1:6" ht="21" customHeight="1" x14ac:dyDescent="0.25">
      <c r="A4" s="56" t="s">
        <v>66</v>
      </c>
      <c r="B4" s="308">
        <f>'Summary and sign-off'!B4:F4</f>
        <v>43647</v>
      </c>
      <c r="C4" s="308"/>
      <c r="D4" s="308"/>
      <c r="E4" s="308"/>
      <c r="F4" s="1"/>
    </row>
    <row r="5" spans="1:6" ht="21" customHeight="1" x14ac:dyDescent="0.25">
      <c r="A5" s="56" t="s">
        <v>67</v>
      </c>
      <c r="B5" s="308">
        <f>'Summary and sign-off'!B5:F5</f>
        <v>44012</v>
      </c>
      <c r="C5" s="308"/>
      <c r="D5" s="308"/>
      <c r="E5" s="308"/>
      <c r="F5" s="1"/>
    </row>
    <row r="6" spans="1:6" ht="21" customHeight="1" x14ac:dyDescent="0.25">
      <c r="A6" s="56" t="s">
        <v>68</v>
      </c>
      <c r="B6" s="294" t="s">
        <v>34</v>
      </c>
      <c r="C6" s="294"/>
      <c r="D6" s="294"/>
      <c r="E6" s="294"/>
      <c r="F6" s="1"/>
    </row>
    <row r="7" spans="1:6" ht="21" customHeight="1" x14ac:dyDescent="0.25">
      <c r="A7" s="56" t="s">
        <v>7</v>
      </c>
      <c r="B7" s="294" t="s">
        <v>37</v>
      </c>
      <c r="C7" s="294"/>
      <c r="D7" s="294"/>
      <c r="E7" s="294"/>
      <c r="F7" s="1"/>
    </row>
    <row r="8" spans="1:6" ht="36" customHeight="1" x14ac:dyDescent="0.3">
      <c r="A8" s="302" t="s">
        <v>69</v>
      </c>
      <c r="B8" s="303"/>
      <c r="C8" s="303"/>
      <c r="D8" s="303"/>
      <c r="E8" s="303"/>
      <c r="F8" s="28"/>
    </row>
    <row r="9" spans="1:6" ht="36" customHeight="1" x14ac:dyDescent="0.3">
      <c r="A9" s="304" t="s">
        <v>70</v>
      </c>
      <c r="B9" s="305"/>
      <c r="C9" s="305"/>
      <c r="D9" s="305"/>
      <c r="E9" s="305"/>
      <c r="F9" s="28"/>
    </row>
    <row r="10" spans="1:6" ht="24.75" customHeight="1" x14ac:dyDescent="0.35">
      <c r="A10" s="306" t="s">
        <v>71</v>
      </c>
      <c r="B10" s="307"/>
      <c r="C10" s="306"/>
      <c r="D10" s="306"/>
      <c r="E10" s="306"/>
      <c r="F10" s="17"/>
    </row>
    <row r="11" spans="1:6" ht="27" customHeight="1" x14ac:dyDescent="0.25">
      <c r="A11" s="57" t="s">
        <v>72</v>
      </c>
      <c r="B11" s="58" t="s">
        <v>73</v>
      </c>
      <c r="C11" s="59" t="s">
        <v>74</v>
      </c>
      <c r="D11" s="59" t="s">
        <v>75</v>
      </c>
      <c r="E11" s="60" t="s">
        <v>76</v>
      </c>
      <c r="F11" s="61"/>
    </row>
    <row r="12" spans="1:6" s="67" customFormat="1" hidden="1" x14ac:dyDescent="0.25">
      <c r="A12" s="62"/>
      <c r="B12" s="63"/>
      <c r="C12" s="64"/>
      <c r="D12" s="64"/>
      <c r="E12" s="65"/>
      <c r="F12" s="66"/>
    </row>
    <row r="13" spans="1:6" s="67" customFormat="1" ht="37.5" x14ac:dyDescent="0.25">
      <c r="A13" s="68" t="s">
        <v>77</v>
      </c>
      <c r="B13" s="69">
        <f>6441.7</f>
        <v>6441.7</v>
      </c>
      <c r="C13" s="70" t="s">
        <v>284</v>
      </c>
      <c r="D13" s="71" t="s">
        <v>92</v>
      </c>
      <c r="E13" s="268" t="s">
        <v>78</v>
      </c>
    </row>
    <row r="14" spans="1:6" s="67" customFormat="1" ht="25" x14ac:dyDescent="0.25">
      <c r="A14" s="72" t="s">
        <v>82</v>
      </c>
      <c r="B14" s="75">
        <f>1732.96</f>
        <v>1732.96</v>
      </c>
      <c r="C14" s="70" t="s">
        <v>262</v>
      </c>
      <c r="D14" s="71" t="s">
        <v>261</v>
      </c>
      <c r="E14" s="269" t="s">
        <v>83</v>
      </c>
      <c r="F14" s="66"/>
    </row>
    <row r="15" spans="1:6" s="67" customFormat="1" ht="11.25" customHeight="1" x14ac:dyDescent="0.25">
      <c r="A15" s="263" t="s">
        <v>84</v>
      </c>
      <c r="B15" s="75">
        <v>76.09</v>
      </c>
      <c r="C15" s="264" t="s">
        <v>281</v>
      </c>
      <c r="D15" s="265" t="s">
        <v>279</v>
      </c>
      <c r="E15" s="262" t="s">
        <v>83</v>
      </c>
      <c r="F15" s="66"/>
    </row>
    <row r="16" spans="1:6" s="67" customFormat="1" x14ac:dyDescent="0.25">
      <c r="A16" s="76">
        <v>43804</v>
      </c>
      <c r="B16" s="73">
        <v>45.09</v>
      </c>
      <c r="C16" s="70" t="s">
        <v>80</v>
      </c>
      <c r="D16" s="71" t="s">
        <v>266</v>
      </c>
      <c r="E16" s="74" t="s">
        <v>83</v>
      </c>
      <c r="F16" s="66"/>
    </row>
    <row r="17" spans="1:6" s="67" customFormat="1" x14ac:dyDescent="0.25">
      <c r="A17" s="76">
        <v>43804</v>
      </c>
      <c r="B17" s="73">
        <v>15.91</v>
      </c>
      <c r="C17" s="70" t="s">
        <v>80</v>
      </c>
      <c r="D17" s="71" t="s">
        <v>85</v>
      </c>
      <c r="E17" s="74" t="s">
        <v>83</v>
      </c>
      <c r="F17" s="66"/>
    </row>
    <row r="18" spans="1:6" s="67" customFormat="1" x14ac:dyDescent="0.25">
      <c r="A18" s="76">
        <v>43805</v>
      </c>
      <c r="B18" s="73">
        <v>24.74</v>
      </c>
      <c r="C18" s="70" t="s">
        <v>80</v>
      </c>
      <c r="D18" s="71" t="s">
        <v>267</v>
      </c>
      <c r="E18" s="74" t="s">
        <v>83</v>
      </c>
      <c r="F18" s="66"/>
    </row>
    <row r="19" spans="1:6" s="267" customFormat="1" ht="14.25" customHeight="1" thickBot="1" x14ac:dyDescent="0.3">
      <c r="A19" s="76">
        <v>43807</v>
      </c>
      <c r="B19" s="73">
        <v>43.3</v>
      </c>
      <c r="C19" s="70" t="s">
        <v>280</v>
      </c>
      <c r="D19" s="78" t="s">
        <v>268</v>
      </c>
      <c r="E19" s="79" t="s">
        <v>83</v>
      </c>
      <c r="F19" s="266"/>
    </row>
    <row r="20" spans="1:6" s="67" customFormat="1" ht="12.75" customHeight="1" thickBot="1" x14ac:dyDescent="0.3">
      <c r="A20" s="276" t="s">
        <v>79</v>
      </c>
      <c r="B20" s="277">
        <v>406.95</v>
      </c>
      <c r="C20" s="278" t="s">
        <v>280</v>
      </c>
      <c r="D20" s="265" t="s">
        <v>81</v>
      </c>
      <c r="E20" s="262" t="s">
        <v>78</v>
      </c>
      <c r="F20" s="66"/>
    </row>
    <row r="21" spans="1:6" s="67" customFormat="1" ht="14.25" customHeight="1" x14ac:dyDescent="0.25">
      <c r="A21" s="259">
        <v>43807</v>
      </c>
      <c r="B21" s="84">
        <v>56.73</v>
      </c>
      <c r="C21" s="260" t="s">
        <v>280</v>
      </c>
      <c r="D21" s="261" t="s">
        <v>85</v>
      </c>
      <c r="E21" s="262" t="s">
        <v>87</v>
      </c>
      <c r="F21" s="66"/>
    </row>
    <row r="22" spans="1:6" s="67" customFormat="1" x14ac:dyDescent="0.25">
      <c r="A22" s="83">
        <v>43807</v>
      </c>
      <c r="B22" s="84">
        <v>27.57</v>
      </c>
      <c r="C22" s="70" t="s">
        <v>80</v>
      </c>
      <c r="D22" s="71" t="s">
        <v>269</v>
      </c>
      <c r="E22" s="74" t="s">
        <v>87</v>
      </c>
      <c r="F22" s="66"/>
    </row>
    <row r="23" spans="1:6" s="67" customFormat="1" x14ac:dyDescent="0.25">
      <c r="A23" s="76">
        <v>43808</v>
      </c>
      <c r="B23" s="73">
        <v>15.25</v>
      </c>
      <c r="C23" s="70" t="s">
        <v>80</v>
      </c>
      <c r="D23" s="71" t="s">
        <v>85</v>
      </c>
      <c r="E23" s="85" t="s">
        <v>87</v>
      </c>
      <c r="F23" s="66"/>
    </row>
    <row r="24" spans="1:6" s="67" customFormat="1" x14ac:dyDescent="0.25">
      <c r="A24" s="80">
        <v>43808</v>
      </c>
      <c r="B24" s="73">
        <v>24.69</v>
      </c>
      <c r="C24" s="70" t="s">
        <v>80</v>
      </c>
      <c r="D24" s="71" t="s">
        <v>88</v>
      </c>
      <c r="E24" s="86" t="s">
        <v>87</v>
      </c>
      <c r="F24" s="66"/>
    </row>
    <row r="25" spans="1:6" s="67" customFormat="1" x14ac:dyDescent="0.25">
      <c r="A25" s="76" t="s">
        <v>86</v>
      </c>
      <c r="B25" s="73">
        <v>1208.75</v>
      </c>
      <c r="C25" s="70" t="s">
        <v>80</v>
      </c>
      <c r="D25" s="87" t="s">
        <v>89</v>
      </c>
      <c r="E25" s="88" t="s">
        <v>87</v>
      </c>
      <c r="F25" s="66"/>
    </row>
    <row r="26" spans="1:6" s="67" customFormat="1" ht="13" thickBot="1" x14ac:dyDescent="0.3">
      <c r="A26" s="279" t="s">
        <v>77</v>
      </c>
      <c r="B26" s="77">
        <v>62.88</v>
      </c>
      <c r="C26" s="89" t="s">
        <v>80</v>
      </c>
      <c r="D26" s="90" t="s">
        <v>90</v>
      </c>
      <c r="E26" s="79"/>
      <c r="F26" s="66"/>
    </row>
    <row r="27" spans="1:6" s="67" customFormat="1" x14ac:dyDescent="0.25">
      <c r="A27" s="149" t="s">
        <v>91</v>
      </c>
      <c r="B27" s="240">
        <v>5444.63</v>
      </c>
      <c r="C27" s="150" t="s">
        <v>282</v>
      </c>
      <c r="D27" s="92" t="s">
        <v>92</v>
      </c>
      <c r="E27" s="93" t="s">
        <v>93</v>
      </c>
      <c r="F27" s="94"/>
    </row>
    <row r="28" spans="1:6" s="67" customFormat="1" ht="13" thickBot="1" x14ac:dyDescent="0.3">
      <c r="A28" s="159" t="s">
        <v>94</v>
      </c>
      <c r="B28" s="242">
        <v>786.4</v>
      </c>
      <c r="C28" s="156" t="s">
        <v>80</v>
      </c>
      <c r="D28" s="89" t="s">
        <v>95</v>
      </c>
      <c r="E28" s="122" t="s">
        <v>93</v>
      </c>
      <c r="F28" s="66"/>
    </row>
    <row r="29" spans="1:6" s="67" customFormat="1" hidden="1" x14ac:dyDescent="0.25">
      <c r="A29" s="285"/>
      <c r="B29" s="286"/>
      <c r="C29" s="287"/>
      <c r="D29" s="287"/>
      <c r="E29" s="288"/>
      <c r="F29" s="66"/>
    </row>
    <row r="30" spans="1:6" s="67" customFormat="1" ht="25.5" thickBot="1" x14ac:dyDescent="0.3">
      <c r="A30" s="289" t="s">
        <v>292</v>
      </c>
      <c r="B30" s="291">
        <v>2335.8000000000002</v>
      </c>
      <c r="C30" s="290" t="s">
        <v>294</v>
      </c>
      <c r="D30" s="292" t="s">
        <v>92</v>
      </c>
      <c r="E30" s="290" t="s">
        <v>293</v>
      </c>
      <c r="F30" s="293"/>
    </row>
    <row r="31" spans="1:6" ht="19.5" customHeight="1" x14ac:dyDescent="0.25">
      <c r="A31" s="100" t="s">
        <v>96</v>
      </c>
      <c r="B31" s="101">
        <f>SUM(B12:B29)</f>
        <v>16413.64</v>
      </c>
      <c r="C31" s="102" t="str">
        <f>IF(SUBTOTAL(3,B12:B29)=SUBTOTAL(103,B12:B29),'Summary and sign-off'!$A$48,'Summary and sign-off'!$A$49)</f>
        <v>Check - there are no hidden rows with data</v>
      </c>
      <c r="D31" s="301" t="str">
        <f>IF('Summary and sign-off'!F55='Summary and sign-off'!F54,'Summary and sign-off'!A51,'Summary and sign-off'!A50)</f>
        <v>Check - each entry provides sufficient information</v>
      </c>
      <c r="E31" s="301"/>
      <c r="F31" s="1"/>
    </row>
    <row r="32" spans="1:6" ht="10.5" customHeight="1" x14ac:dyDescent="0.3">
      <c r="A32" s="103"/>
      <c r="B32" s="28"/>
      <c r="C32" s="1"/>
      <c r="D32" s="1"/>
      <c r="E32" s="104"/>
      <c r="F32" s="1"/>
    </row>
    <row r="33" spans="1:6" ht="24.75" customHeight="1" x14ac:dyDescent="0.35">
      <c r="A33" s="306" t="s">
        <v>97</v>
      </c>
      <c r="B33" s="306"/>
      <c r="C33" s="306"/>
      <c r="D33" s="306"/>
      <c r="E33" s="306"/>
      <c r="F33" s="17"/>
    </row>
    <row r="34" spans="1:6" ht="27" customHeight="1" x14ac:dyDescent="0.25">
      <c r="A34" s="57" t="s">
        <v>72</v>
      </c>
      <c r="B34" s="58" t="s">
        <v>14</v>
      </c>
      <c r="C34" s="59" t="s">
        <v>98</v>
      </c>
      <c r="D34" s="59" t="s">
        <v>75</v>
      </c>
      <c r="E34" s="60" t="s">
        <v>76</v>
      </c>
      <c r="F34" s="61"/>
    </row>
    <row r="35" spans="1:6" s="67" customFormat="1" hidden="1" x14ac:dyDescent="0.25">
      <c r="A35" s="62"/>
      <c r="B35" s="63"/>
      <c r="C35" s="64"/>
      <c r="D35" s="64"/>
      <c r="E35" s="65"/>
      <c r="F35" s="66"/>
    </row>
    <row r="36" spans="1:6" s="67" customFormat="1" ht="25.5" thickBot="1" x14ac:dyDescent="0.3">
      <c r="A36" s="247">
        <v>43644</v>
      </c>
      <c r="B36" s="280">
        <v>99</v>
      </c>
      <c r="C36" s="281" t="s">
        <v>287</v>
      </c>
      <c r="D36" s="110" t="s">
        <v>265</v>
      </c>
      <c r="E36" s="111" t="s">
        <v>179</v>
      </c>
      <c r="F36" s="66"/>
    </row>
    <row r="37" spans="1:6" s="67" customFormat="1" x14ac:dyDescent="0.25">
      <c r="A37" s="96" t="s">
        <v>100</v>
      </c>
      <c r="B37" s="234">
        <v>527.79999999999995</v>
      </c>
      <c r="C37" s="250" t="s">
        <v>101</v>
      </c>
      <c r="D37" s="251" t="s">
        <v>92</v>
      </c>
      <c r="E37" s="112" t="s">
        <v>99</v>
      </c>
      <c r="F37" s="66"/>
    </row>
    <row r="38" spans="1:6" s="67" customFormat="1" x14ac:dyDescent="0.25">
      <c r="A38" s="91" t="s">
        <v>100</v>
      </c>
      <c r="B38" s="73">
        <v>95</v>
      </c>
      <c r="C38" s="105" t="s">
        <v>80</v>
      </c>
      <c r="D38" s="106" t="s">
        <v>102</v>
      </c>
      <c r="E38" s="107" t="s">
        <v>99</v>
      </c>
      <c r="F38" s="66"/>
    </row>
    <row r="39" spans="1:6" s="67" customFormat="1" x14ac:dyDescent="0.25">
      <c r="A39" s="91" t="s">
        <v>100</v>
      </c>
      <c r="B39" s="84">
        <v>56.5</v>
      </c>
      <c r="C39" s="105" t="s">
        <v>80</v>
      </c>
      <c r="D39" s="106" t="s">
        <v>88</v>
      </c>
      <c r="E39" s="107" t="s">
        <v>99</v>
      </c>
      <c r="F39" s="66"/>
    </row>
    <row r="40" spans="1:6" s="67" customFormat="1" x14ac:dyDescent="0.25">
      <c r="A40" s="91" t="s">
        <v>100</v>
      </c>
      <c r="B40" s="73">
        <v>42.5</v>
      </c>
      <c r="C40" s="105" t="s">
        <v>80</v>
      </c>
      <c r="D40" s="106" t="s">
        <v>103</v>
      </c>
      <c r="E40" s="107" t="s">
        <v>99</v>
      </c>
      <c r="F40" s="66"/>
    </row>
    <row r="41" spans="1:6" s="67" customFormat="1" x14ac:dyDescent="0.25">
      <c r="A41" s="91" t="s">
        <v>100</v>
      </c>
      <c r="B41" s="73">
        <v>200</v>
      </c>
      <c r="C41" s="105" t="s">
        <v>80</v>
      </c>
      <c r="D41" s="106" t="s">
        <v>104</v>
      </c>
      <c r="E41" s="107" t="s">
        <v>99</v>
      </c>
      <c r="F41" s="66"/>
    </row>
    <row r="42" spans="1:6" s="67" customFormat="1" ht="13" thickBot="1" x14ac:dyDescent="0.3">
      <c r="A42" s="108" t="s">
        <v>100</v>
      </c>
      <c r="B42" s="77">
        <v>62.88</v>
      </c>
      <c r="C42" s="109" t="s">
        <v>80</v>
      </c>
      <c r="D42" s="110" t="s">
        <v>90</v>
      </c>
      <c r="E42" s="111" t="s">
        <v>99</v>
      </c>
      <c r="F42" s="66"/>
    </row>
    <row r="43" spans="1:6" s="67" customFormat="1" ht="25" x14ac:dyDescent="0.25">
      <c r="A43" s="246" t="s">
        <v>250</v>
      </c>
      <c r="B43" s="73">
        <v>4320.28</v>
      </c>
      <c r="C43" s="248" t="s">
        <v>291</v>
      </c>
      <c r="D43" s="106" t="s">
        <v>251</v>
      </c>
      <c r="E43" s="107" t="s">
        <v>179</v>
      </c>
      <c r="F43" s="66"/>
    </row>
    <row r="44" spans="1:6" s="67" customFormat="1" x14ac:dyDescent="0.25">
      <c r="A44" s="254" t="s">
        <v>252</v>
      </c>
      <c r="B44" s="73">
        <v>3262.1</v>
      </c>
      <c r="C44" s="255" t="s">
        <v>288</v>
      </c>
      <c r="D44" s="256" t="s">
        <v>270</v>
      </c>
      <c r="E44" s="252" t="s">
        <v>179</v>
      </c>
      <c r="F44" s="66"/>
    </row>
    <row r="45" spans="1:6" s="67" customFormat="1" x14ac:dyDescent="0.25">
      <c r="A45" s="253">
        <v>43653</v>
      </c>
      <c r="B45" s="234">
        <v>88.5</v>
      </c>
      <c r="C45" s="255" t="s">
        <v>288</v>
      </c>
      <c r="D45" s="251" t="s">
        <v>264</v>
      </c>
      <c r="E45" s="257" t="s">
        <v>179</v>
      </c>
      <c r="F45" s="66"/>
    </row>
    <row r="46" spans="1:6" s="67" customFormat="1" x14ac:dyDescent="0.25">
      <c r="A46" s="246">
        <v>43653</v>
      </c>
      <c r="B46" s="73">
        <v>17.89</v>
      </c>
      <c r="C46" s="255" t="s">
        <v>288</v>
      </c>
      <c r="D46" s="106" t="s">
        <v>88</v>
      </c>
      <c r="E46" s="107" t="s">
        <v>179</v>
      </c>
      <c r="F46" s="66"/>
    </row>
    <row r="47" spans="1:6" s="67" customFormat="1" x14ac:dyDescent="0.25">
      <c r="A47" s="246">
        <v>43655</v>
      </c>
      <c r="B47" s="73">
        <v>30</v>
      </c>
      <c r="C47" s="255" t="s">
        <v>288</v>
      </c>
      <c r="D47" s="106" t="s">
        <v>254</v>
      </c>
      <c r="E47" s="107" t="s">
        <v>179</v>
      </c>
      <c r="F47" s="66"/>
    </row>
    <row r="48" spans="1:6" s="67" customFormat="1" x14ac:dyDescent="0.25">
      <c r="A48" s="246">
        <v>43656</v>
      </c>
      <c r="B48" s="73">
        <v>31.4</v>
      </c>
      <c r="C48" s="255" t="s">
        <v>288</v>
      </c>
      <c r="D48" s="106" t="s">
        <v>85</v>
      </c>
      <c r="E48" s="107" t="s">
        <v>179</v>
      </c>
      <c r="F48" s="66"/>
    </row>
    <row r="49" spans="1:6" s="67" customFormat="1" x14ac:dyDescent="0.25">
      <c r="A49" s="246">
        <v>43657</v>
      </c>
      <c r="B49" s="73">
        <v>23</v>
      </c>
      <c r="C49" s="255" t="s">
        <v>288</v>
      </c>
      <c r="D49" s="106" t="s">
        <v>85</v>
      </c>
      <c r="E49" s="107" t="s">
        <v>179</v>
      </c>
      <c r="F49" s="66"/>
    </row>
    <row r="50" spans="1:6" s="67" customFormat="1" x14ac:dyDescent="0.25">
      <c r="A50" s="246">
        <v>43658</v>
      </c>
      <c r="B50" s="73">
        <v>103</v>
      </c>
      <c r="C50" s="248" t="s">
        <v>289</v>
      </c>
      <c r="D50" s="106" t="s">
        <v>263</v>
      </c>
      <c r="E50" s="107" t="s">
        <v>179</v>
      </c>
      <c r="F50" s="66"/>
    </row>
    <row r="51" spans="1:6" s="67" customFormat="1" x14ac:dyDescent="0.25">
      <c r="A51" s="246">
        <v>43660</v>
      </c>
      <c r="B51" s="73">
        <v>101.6</v>
      </c>
      <c r="C51" s="248" t="s">
        <v>289</v>
      </c>
      <c r="D51" s="106" t="s">
        <v>264</v>
      </c>
      <c r="E51" s="107" t="s">
        <v>179</v>
      </c>
    </row>
    <row r="52" spans="1:6" s="67" customFormat="1" x14ac:dyDescent="0.25">
      <c r="A52" s="246">
        <v>43660</v>
      </c>
      <c r="B52" s="73">
        <v>22</v>
      </c>
      <c r="C52" s="255" t="s">
        <v>288</v>
      </c>
      <c r="D52" s="106" t="s">
        <v>88</v>
      </c>
      <c r="E52" s="107" t="s">
        <v>179</v>
      </c>
      <c r="F52" s="66"/>
    </row>
    <row r="53" spans="1:6" s="67" customFormat="1" x14ac:dyDescent="0.25">
      <c r="A53" s="246">
        <v>43663</v>
      </c>
      <c r="B53" s="73">
        <v>24</v>
      </c>
      <c r="C53" s="255" t="s">
        <v>288</v>
      </c>
      <c r="D53" s="106" t="s">
        <v>85</v>
      </c>
      <c r="E53" s="107" t="s">
        <v>179</v>
      </c>
      <c r="F53" s="66"/>
    </row>
    <row r="54" spans="1:6" s="67" customFormat="1" x14ac:dyDescent="0.25">
      <c r="A54" s="246">
        <v>43663</v>
      </c>
      <c r="B54" s="73">
        <v>20</v>
      </c>
      <c r="C54" s="255" t="s">
        <v>288</v>
      </c>
      <c r="D54" s="106" t="s">
        <v>255</v>
      </c>
      <c r="E54" s="107" t="s">
        <v>179</v>
      </c>
      <c r="F54" s="66"/>
    </row>
    <row r="55" spans="1:6" s="67" customFormat="1" x14ac:dyDescent="0.25">
      <c r="A55" s="246">
        <v>43664</v>
      </c>
      <c r="B55" s="73">
        <v>19</v>
      </c>
      <c r="C55" s="255" t="s">
        <v>288</v>
      </c>
      <c r="D55" s="106" t="s">
        <v>256</v>
      </c>
      <c r="E55" s="107" t="s">
        <v>179</v>
      </c>
      <c r="F55" s="66"/>
    </row>
    <row r="56" spans="1:6" s="67" customFormat="1" x14ac:dyDescent="0.25">
      <c r="A56" s="246">
        <v>43665</v>
      </c>
      <c r="B56" s="73">
        <v>93.6</v>
      </c>
      <c r="C56" s="248" t="s">
        <v>289</v>
      </c>
      <c r="D56" s="106" t="s">
        <v>257</v>
      </c>
      <c r="E56" s="107" t="s">
        <v>179</v>
      </c>
      <c r="F56" s="66"/>
    </row>
    <row r="57" spans="1:6" s="67" customFormat="1" x14ac:dyDescent="0.25">
      <c r="A57" s="246">
        <v>43667</v>
      </c>
      <c r="B57" s="73">
        <v>108</v>
      </c>
      <c r="C57" s="275" t="s">
        <v>289</v>
      </c>
      <c r="D57" s="67" t="s">
        <v>253</v>
      </c>
      <c r="E57" s="249" t="s">
        <v>179</v>
      </c>
      <c r="F57" s="66"/>
    </row>
    <row r="58" spans="1:6" s="67" customFormat="1" x14ac:dyDescent="0.25">
      <c r="A58" s="246">
        <v>43667</v>
      </c>
      <c r="B58" s="73">
        <v>25.8</v>
      </c>
      <c r="C58" s="255" t="s">
        <v>288</v>
      </c>
      <c r="D58" s="106" t="s">
        <v>88</v>
      </c>
      <c r="E58" s="107" t="s">
        <v>179</v>
      </c>
      <c r="F58" s="66"/>
    </row>
    <row r="59" spans="1:6" s="67" customFormat="1" x14ac:dyDescent="0.25">
      <c r="A59" s="246">
        <v>43668</v>
      </c>
      <c r="B59" s="73">
        <v>17.8</v>
      </c>
      <c r="C59" s="255" t="s">
        <v>288</v>
      </c>
      <c r="D59" s="106" t="s">
        <v>85</v>
      </c>
      <c r="E59" s="107" t="s">
        <v>179</v>
      </c>
      <c r="F59" s="66"/>
    </row>
    <row r="60" spans="1:6" s="67" customFormat="1" x14ac:dyDescent="0.25">
      <c r="A60" s="246">
        <v>43670</v>
      </c>
      <c r="B60" s="73">
        <v>22</v>
      </c>
      <c r="C60" s="255" t="s">
        <v>288</v>
      </c>
      <c r="D60" s="106" t="s">
        <v>85</v>
      </c>
      <c r="E60" s="107" t="s">
        <v>179</v>
      </c>
      <c r="F60" s="66"/>
    </row>
    <row r="61" spans="1:6" s="67" customFormat="1" x14ac:dyDescent="0.25">
      <c r="A61" s="246">
        <v>43672</v>
      </c>
      <c r="B61" s="73">
        <v>95.2</v>
      </c>
      <c r="C61" s="248" t="s">
        <v>289</v>
      </c>
      <c r="D61" s="106" t="s">
        <v>257</v>
      </c>
      <c r="E61" s="107" t="s">
        <v>179</v>
      </c>
      <c r="F61" s="66"/>
    </row>
    <row r="62" spans="1:6" s="67" customFormat="1" x14ac:dyDescent="0.25">
      <c r="A62" s="246">
        <v>43674</v>
      </c>
      <c r="B62" s="73">
        <v>106</v>
      </c>
      <c r="C62" s="248" t="s">
        <v>289</v>
      </c>
      <c r="D62" s="106" t="s">
        <v>253</v>
      </c>
      <c r="E62" s="107" t="s">
        <v>179</v>
      </c>
      <c r="F62" s="66"/>
    </row>
    <row r="63" spans="1:6" s="67" customFormat="1" x14ac:dyDescent="0.25">
      <c r="A63" s="246">
        <v>43674</v>
      </c>
      <c r="B63" s="73">
        <v>25.8</v>
      </c>
      <c r="C63" s="255" t="s">
        <v>288</v>
      </c>
      <c r="D63" s="106" t="s">
        <v>88</v>
      </c>
      <c r="E63" s="107" t="s">
        <v>179</v>
      </c>
      <c r="F63" s="66"/>
    </row>
    <row r="64" spans="1:6" s="67" customFormat="1" x14ac:dyDescent="0.25">
      <c r="A64" s="246">
        <v>43676</v>
      </c>
      <c r="B64" s="73">
        <v>24.3</v>
      </c>
      <c r="C64" s="255" t="s">
        <v>288</v>
      </c>
      <c r="D64" s="106" t="s">
        <v>85</v>
      </c>
      <c r="E64" s="107" t="s">
        <v>179</v>
      </c>
      <c r="F64" s="66"/>
    </row>
    <row r="65" spans="1:6" s="67" customFormat="1" x14ac:dyDescent="0.25">
      <c r="A65" s="246">
        <v>43677</v>
      </c>
      <c r="B65" s="73">
        <v>22.5</v>
      </c>
      <c r="C65" s="255" t="s">
        <v>288</v>
      </c>
      <c r="D65" s="106" t="s">
        <v>85</v>
      </c>
      <c r="E65" s="107" t="s">
        <v>179</v>
      </c>
      <c r="F65" s="66"/>
    </row>
    <row r="66" spans="1:6" s="67" customFormat="1" x14ac:dyDescent="0.25">
      <c r="A66" s="246">
        <v>43684</v>
      </c>
      <c r="B66" s="73">
        <v>103.2</v>
      </c>
      <c r="C66" s="248" t="s">
        <v>289</v>
      </c>
      <c r="D66" s="106" t="s">
        <v>253</v>
      </c>
      <c r="E66" s="107" t="s">
        <v>179</v>
      </c>
      <c r="F66" s="66"/>
    </row>
    <row r="67" spans="1:6" s="67" customFormat="1" x14ac:dyDescent="0.25">
      <c r="A67" s="246">
        <v>43685</v>
      </c>
      <c r="B67" s="73">
        <v>24.3</v>
      </c>
      <c r="C67" s="255" t="s">
        <v>288</v>
      </c>
      <c r="D67" s="106" t="s">
        <v>85</v>
      </c>
      <c r="E67" s="107" t="s">
        <v>179</v>
      </c>
      <c r="F67" s="66"/>
    </row>
    <row r="68" spans="1:6" s="67" customFormat="1" x14ac:dyDescent="0.25">
      <c r="A68" s="246">
        <v>43685</v>
      </c>
      <c r="B68" s="73">
        <v>20</v>
      </c>
      <c r="C68" s="255" t="s">
        <v>288</v>
      </c>
      <c r="D68" s="106" t="s">
        <v>255</v>
      </c>
      <c r="E68" s="107" t="s">
        <v>179</v>
      </c>
      <c r="F68" s="66"/>
    </row>
    <row r="69" spans="1:6" s="67" customFormat="1" x14ac:dyDescent="0.25">
      <c r="A69" s="246">
        <v>43688</v>
      </c>
      <c r="B69" s="73">
        <v>104.4</v>
      </c>
      <c r="C69" s="248" t="s">
        <v>289</v>
      </c>
      <c r="D69" s="106" t="s">
        <v>253</v>
      </c>
      <c r="E69" s="107" t="s">
        <v>179</v>
      </c>
      <c r="F69" s="66"/>
    </row>
    <row r="70" spans="1:6" s="67" customFormat="1" x14ac:dyDescent="0.25">
      <c r="A70" s="246">
        <v>43688</v>
      </c>
      <c r="B70" s="73">
        <v>21.33</v>
      </c>
      <c r="C70" s="255" t="s">
        <v>288</v>
      </c>
      <c r="D70" s="106" t="s">
        <v>88</v>
      </c>
      <c r="E70" s="107" t="s">
        <v>179</v>
      </c>
      <c r="F70" s="66"/>
    </row>
    <row r="71" spans="1:6" s="67" customFormat="1" x14ac:dyDescent="0.25">
      <c r="A71" s="246">
        <v>43692</v>
      </c>
      <c r="B71" s="73">
        <v>22</v>
      </c>
      <c r="C71" s="255" t="s">
        <v>288</v>
      </c>
      <c r="D71" s="106" t="s">
        <v>85</v>
      </c>
      <c r="E71" s="107" t="s">
        <v>179</v>
      </c>
      <c r="F71" s="66"/>
    </row>
    <row r="72" spans="1:6" s="67" customFormat="1" ht="13" thickBot="1" x14ac:dyDescent="0.3">
      <c r="A72" s="247">
        <v>43693</v>
      </c>
      <c r="B72" s="233">
        <v>108.2</v>
      </c>
      <c r="C72" s="258" t="s">
        <v>289</v>
      </c>
      <c r="D72" s="110" t="s">
        <v>258</v>
      </c>
      <c r="E72" s="111" t="s">
        <v>179</v>
      </c>
      <c r="F72" s="66"/>
    </row>
    <row r="73" spans="1:6" s="67" customFormat="1" x14ac:dyDescent="0.25">
      <c r="A73" s="83" t="s">
        <v>290</v>
      </c>
      <c r="B73" s="84"/>
      <c r="C73" s="282"/>
      <c r="D73" s="283"/>
      <c r="E73" s="284"/>
      <c r="F73" s="66"/>
    </row>
    <row r="74" spans="1:6" s="67" customFormat="1" x14ac:dyDescent="0.25">
      <c r="A74" s="76">
        <v>43699</v>
      </c>
      <c r="B74" s="84">
        <v>487.81</v>
      </c>
      <c r="C74" s="67" t="s">
        <v>105</v>
      </c>
      <c r="D74" s="123" t="s">
        <v>92</v>
      </c>
      <c r="E74" s="98" t="s">
        <v>99</v>
      </c>
      <c r="F74" s="66"/>
    </row>
    <row r="75" spans="1:6" s="67" customFormat="1" x14ac:dyDescent="0.25">
      <c r="A75" s="76">
        <v>43699</v>
      </c>
      <c r="B75" s="235">
        <v>53</v>
      </c>
      <c r="C75" s="114" t="s">
        <v>80</v>
      </c>
      <c r="D75" s="115" t="s">
        <v>106</v>
      </c>
      <c r="E75" s="116" t="s">
        <v>99</v>
      </c>
      <c r="F75" s="66"/>
    </row>
    <row r="76" spans="1:6" s="67" customFormat="1" x14ac:dyDescent="0.25">
      <c r="A76" s="76">
        <v>43699</v>
      </c>
      <c r="B76" s="235">
        <v>48.2</v>
      </c>
      <c r="C76" s="71" t="s">
        <v>80</v>
      </c>
      <c r="D76" s="117" t="s">
        <v>103</v>
      </c>
      <c r="E76" s="118" t="s">
        <v>99</v>
      </c>
      <c r="F76" s="66"/>
    </row>
    <row r="77" spans="1:6" s="67" customFormat="1" x14ac:dyDescent="0.25">
      <c r="A77" s="76">
        <v>43699</v>
      </c>
      <c r="B77" s="73">
        <v>95</v>
      </c>
      <c r="C77" s="114" t="s">
        <v>80</v>
      </c>
      <c r="D77" s="119" t="s">
        <v>107</v>
      </c>
      <c r="E77" s="116" t="s">
        <v>99</v>
      </c>
      <c r="F77" s="66"/>
    </row>
    <row r="78" spans="1:6" s="67" customFormat="1" ht="13" thickBot="1" x14ac:dyDescent="0.3">
      <c r="A78" s="120">
        <v>43699</v>
      </c>
      <c r="B78" s="77">
        <v>62.88</v>
      </c>
      <c r="C78" s="121" t="s">
        <v>80</v>
      </c>
      <c r="D78" s="90" t="s">
        <v>90</v>
      </c>
      <c r="E78" s="122" t="s">
        <v>99</v>
      </c>
      <c r="F78" s="66"/>
    </row>
    <row r="79" spans="1:6" s="67" customFormat="1" x14ac:dyDescent="0.25">
      <c r="A79" s="76">
        <v>43706</v>
      </c>
      <c r="B79" s="84">
        <v>193</v>
      </c>
      <c r="C79" s="97" t="s">
        <v>108</v>
      </c>
      <c r="D79" s="113" t="s">
        <v>92</v>
      </c>
      <c r="E79" s="116" t="s">
        <v>99</v>
      </c>
      <c r="F79" s="66"/>
    </row>
    <row r="80" spans="1:6" s="67" customFormat="1" x14ac:dyDescent="0.25">
      <c r="A80" s="76">
        <v>43706</v>
      </c>
      <c r="B80" s="73">
        <v>91.8</v>
      </c>
      <c r="C80" s="114" t="s">
        <v>80</v>
      </c>
      <c r="D80" s="123" t="s">
        <v>109</v>
      </c>
      <c r="E80" s="98" t="s">
        <v>99</v>
      </c>
      <c r="F80" s="66"/>
    </row>
    <row r="81" spans="1:6" s="67" customFormat="1" x14ac:dyDescent="0.25">
      <c r="A81" s="76">
        <v>43706</v>
      </c>
      <c r="B81" s="73">
        <v>102.6</v>
      </c>
      <c r="C81" s="114" t="s">
        <v>80</v>
      </c>
      <c r="D81" s="123" t="s">
        <v>110</v>
      </c>
      <c r="E81" s="98" t="s">
        <v>99</v>
      </c>
      <c r="F81" s="66"/>
    </row>
    <row r="82" spans="1:6" s="67" customFormat="1" x14ac:dyDescent="0.25">
      <c r="A82" s="76">
        <v>43706</v>
      </c>
      <c r="B82" s="73">
        <v>53</v>
      </c>
      <c r="C82" s="114" t="s">
        <v>80</v>
      </c>
      <c r="D82" s="124" t="s">
        <v>102</v>
      </c>
      <c r="E82" s="116" t="s">
        <v>99</v>
      </c>
      <c r="F82" s="66"/>
    </row>
    <row r="83" spans="1:6" s="67" customFormat="1" ht="13" thickBot="1" x14ac:dyDescent="0.3">
      <c r="A83" s="120">
        <v>43706</v>
      </c>
      <c r="B83" s="77">
        <v>62.88</v>
      </c>
      <c r="C83" s="121" t="s">
        <v>80</v>
      </c>
      <c r="D83" s="78" t="s">
        <v>90</v>
      </c>
      <c r="E83" s="122" t="s">
        <v>99</v>
      </c>
      <c r="F83" s="66"/>
    </row>
    <row r="84" spans="1:6" s="67" customFormat="1" ht="25.5" thickBot="1" x14ac:dyDescent="0.3">
      <c r="A84" s="125">
        <v>43710</v>
      </c>
      <c r="B84" s="236">
        <f>95-41.99</f>
        <v>53.01</v>
      </c>
      <c r="C84" s="126" t="s">
        <v>111</v>
      </c>
      <c r="D84" s="127" t="s">
        <v>112</v>
      </c>
      <c r="E84" s="128" t="s">
        <v>99</v>
      </c>
      <c r="F84" s="129"/>
    </row>
    <row r="85" spans="1:6" s="67" customFormat="1" x14ac:dyDescent="0.25">
      <c r="A85" s="96">
        <v>43718</v>
      </c>
      <c r="B85" s="84">
        <v>433.8</v>
      </c>
      <c r="C85" s="97" t="s">
        <v>113</v>
      </c>
      <c r="D85" s="130" t="s">
        <v>92</v>
      </c>
      <c r="E85" s="98" t="s">
        <v>99</v>
      </c>
      <c r="F85" s="66"/>
    </row>
    <row r="86" spans="1:6" s="67" customFormat="1" x14ac:dyDescent="0.25">
      <c r="A86" s="96">
        <v>43718</v>
      </c>
      <c r="B86" s="235">
        <v>54</v>
      </c>
      <c r="C86" s="114" t="s">
        <v>80</v>
      </c>
      <c r="D86" s="124" t="s">
        <v>106</v>
      </c>
      <c r="E86" s="116" t="s">
        <v>99</v>
      </c>
      <c r="F86" s="66"/>
    </row>
    <row r="87" spans="1:6" s="67" customFormat="1" x14ac:dyDescent="0.25">
      <c r="A87" s="91">
        <v>43718</v>
      </c>
      <c r="B87" s="73">
        <v>91.8</v>
      </c>
      <c r="C87" s="114" t="s">
        <v>80</v>
      </c>
      <c r="D87" s="123" t="s">
        <v>109</v>
      </c>
      <c r="E87" s="116" t="s">
        <v>99</v>
      </c>
      <c r="F87" s="66"/>
    </row>
    <row r="88" spans="1:6" s="67" customFormat="1" x14ac:dyDescent="0.25">
      <c r="A88" s="96">
        <v>43718</v>
      </c>
      <c r="B88" s="73">
        <v>18</v>
      </c>
      <c r="C88" s="114" t="s">
        <v>80</v>
      </c>
      <c r="D88" s="124" t="s">
        <v>114</v>
      </c>
      <c r="E88" s="116" t="s">
        <v>99</v>
      </c>
      <c r="F88" s="66"/>
    </row>
    <row r="89" spans="1:6" s="67" customFormat="1" ht="13" thickBot="1" x14ac:dyDescent="0.3">
      <c r="A89" s="131">
        <v>43718</v>
      </c>
      <c r="B89" s="77">
        <v>62.88</v>
      </c>
      <c r="C89" s="132" t="s">
        <v>80</v>
      </c>
      <c r="D89" s="78" t="s">
        <v>90</v>
      </c>
      <c r="E89" s="122" t="s">
        <v>99</v>
      </c>
      <c r="F89" s="66"/>
    </row>
    <row r="90" spans="1:6" s="67" customFormat="1" x14ac:dyDescent="0.25">
      <c r="A90" s="96" t="s">
        <v>115</v>
      </c>
      <c r="B90" s="81">
        <v>720.8</v>
      </c>
      <c r="C90" s="97" t="s">
        <v>116</v>
      </c>
      <c r="D90" s="130" t="s">
        <v>92</v>
      </c>
      <c r="E90" s="98" t="s">
        <v>99</v>
      </c>
      <c r="F90" s="66"/>
    </row>
    <row r="91" spans="1:6" s="67" customFormat="1" x14ac:dyDescent="0.25">
      <c r="A91" s="91" t="s">
        <v>115</v>
      </c>
      <c r="B91" s="84">
        <v>54</v>
      </c>
      <c r="C91" s="114" t="s">
        <v>80</v>
      </c>
      <c r="D91" s="133" t="s">
        <v>102</v>
      </c>
      <c r="E91" s="116" t="s">
        <v>99</v>
      </c>
      <c r="F91" s="66"/>
    </row>
    <row r="92" spans="1:6" s="67" customFormat="1" x14ac:dyDescent="0.25">
      <c r="A92" s="91" t="s">
        <v>115</v>
      </c>
      <c r="B92" s="73">
        <v>200</v>
      </c>
      <c r="C92" s="114" t="s">
        <v>80</v>
      </c>
      <c r="D92" s="133" t="s">
        <v>117</v>
      </c>
      <c r="E92" s="116" t="s">
        <v>99</v>
      </c>
      <c r="F92" s="66"/>
    </row>
    <row r="93" spans="1:6" s="67" customFormat="1" x14ac:dyDescent="0.25">
      <c r="A93" s="91" t="s">
        <v>115</v>
      </c>
      <c r="B93" s="73">
        <v>14.47</v>
      </c>
      <c r="C93" s="114" t="s">
        <v>80</v>
      </c>
      <c r="D93" s="133" t="s">
        <v>118</v>
      </c>
      <c r="E93" s="116" t="s">
        <v>99</v>
      </c>
      <c r="F93" s="66"/>
    </row>
    <row r="94" spans="1:6" s="67" customFormat="1" x14ac:dyDescent="0.25">
      <c r="A94" s="91" t="s">
        <v>115</v>
      </c>
      <c r="B94" s="73">
        <v>91.8</v>
      </c>
      <c r="C94" s="114" t="s">
        <v>80</v>
      </c>
      <c r="D94" s="124" t="s">
        <v>109</v>
      </c>
      <c r="E94" s="116" t="s">
        <v>99</v>
      </c>
      <c r="F94" s="66"/>
    </row>
    <row r="95" spans="1:6" s="67" customFormat="1" x14ac:dyDescent="0.25">
      <c r="A95" s="91">
        <v>43720</v>
      </c>
      <c r="B95" s="73">
        <v>31.5</v>
      </c>
      <c r="C95" s="114" t="s">
        <v>80</v>
      </c>
      <c r="D95" s="124" t="s">
        <v>114</v>
      </c>
      <c r="E95" s="116" t="s">
        <v>99</v>
      </c>
      <c r="F95" s="66"/>
    </row>
    <row r="96" spans="1:6" s="67" customFormat="1" x14ac:dyDescent="0.25">
      <c r="A96" s="91">
        <v>43721</v>
      </c>
      <c r="B96" s="73">
        <v>31.5</v>
      </c>
      <c r="C96" s="114" t="s">
        <v>80</v>
      </c>
      <c r="D96" s="124" t="s">
        <v>114</v>
      </c>
      <c r="E96" s="116" t="s">
        <v>99</v>
      </c>
      <c r="F96" s="66"/>
    </row>
    <row r="97" spans="1:6" s="67" customFormat="1" ht="13" thickBot="1" x14ac:dyDescent="0.3">
      <c r="A97" s="131" t="s">
        <v>115</v>
      </c>
      <c r="B97" s="77">
        <v>62.88</v>
      </c>
      <c r="C97" s="121" t="s">
        <v>80</v>
      </c>
      <c r="D97" s="78" t="s">
        <v>90</v>
      </c>
      <c r="E97" s="122" t="s">
        <v>99</v>
      </c>
      <c r="F97" s="66"/>
    </row>
    <row r="98" spans="1:6" s="67" customFormat="1" x14ac:dyDescent="0.25">
      <c r="A98" s="96">
        <v>43726</v>
      </c>
      <c r="B98" s="84">
        <v>527.79999999999995</v>
      </c>
      <c r="C98" s="113" t="s">
        <v>119</v>
      </c>
      <c r="D98" s="134" t="s">
        <v>92</v>
      </c>
      <c r="E98" s="98" t="s">
        <v>99</v>
      </c>
      <c r="F98" s="66"/>
    </row>
    <row r="99" spans="1:6" s="67" customFormat="1" x14ac:dyDescent="0.25">
      <c r="A99" s="91">
        <v>43726</v>
      </c>
      <c r="B99" s="235">
        <v>53.97</v>
      </c>
      <c r="C99" s="135" t="s">
        <v>80</v>
      </c>
      <c r="D99" s="133" t="s">
        <v>102</v>
      </c>
      <c r="E99" s="116" t="s">
        <v>99</v>
      </c>
      <c r="F99" s="66"/>
    </row>
    <row r="100" spans="1:6" s="67" customFormat="1" x14ac:dyDescent="0.25">
      <c r="A100" s="136">
        <v>43726</v>
      </c>
      <c r="B100" s="235">
        <v>9</v>
      </c>
      <c r="C100" s="135" t="s">
        <v>80</v>
      </c>
      <c r="D100" s="124" t="s">
        <v>114</v>
      </c>
      <c r="E100" s="116" t="s">
        <v>99</v>
      </c>
      <c r="F100" s="66"/>
    </row>
    <row r="101" spans="1:6" s="67" customFormat="1" x14ac:dyDescent="0.25">
      <c r="A101" s="136">
        <v>43726</v>
      </c>
      <c r="B101" s="235">
        <v>53.97</v>
      </c>
      <c r="C101" s="135" t="s">
        <v>80</v>
      </c>
      <c r="D101" s="137" t="s">
        <v>271</v>
      </c>
      <c r="E101" s="86" t="s">
        <v>99</v>
      </c>
      <c r="F101" s="66"/>
    </row>
    <row r="102" spans="1:6" s="67" customFormat="1" x14ac:dyDescent="0.25">
      <c r="A102" s="136">
        <v>43726</v>
      </c>
      <c r="B102" s="73">
        <v>45.9</v>
      </c>
      <c r="C102" s="135" t="s">
        <v>80</v>
      </c>
      <c r="D102" s="105" t="s">
        <v>272</v>
      </c>
      <c r="E102" s="86" t="s">
        <v>99</v>
      </c>
      <c r="F102" s="66"/>
    </row>
    <row r="103" spans="1:6" s="67" customFormat="1" ht="13" thickBot="1" x14ac:dyDescent="0.3">
      <c r="A103" s="131">
        <v>43726</v>
      </c>
      <c r="B103" s="77">
        <v>62.88</v>
      </c>
      <c r="C103" s="138" t="s">
        <v>80</v>
      </c>
      <c r="D103" s="90" t="s">
        <v>90</v>
      </c>
      <c r="E103" s="122" t="s">
        <v>99</v>
      </c>
      <c r="F103" s="66"/>
    </row>
    <row r="104" spans="1:6" s="67" customFormat="1" ht="25" x14ac:dyDescent="0.25">
      <c r="A104" s="96">
        <v>43734</v>
      </c>
      <c r="B104" s="81">
        <v>845.8</v>
      </c>
      <c r="C104" s="114" t="s">
        <v>120</v>
      </c>
      <c r="D104" s="130" t="s">
        <v>92</v>
      </c>
      <c r="E104" s="98" t="s">
        <v>99</v>
      </c>
      <c r="F104" s="66"/>
    </row>
    <row r="105" spans="1:6" s="67" customFormat="1" x14ac:dyDescent="0.25">
      <c r="A105" s="91">
        <v>43734</v>
      </c>
      <c r="B105" s="84">
        <v>53.35</v>
      </c>
      <c r="C105" s="114" t="s">
        <v>80</v>
      </c>
      <c r="D105" s="124" t="s">
        <v>102</v>
      </c>
      <c r="E105" s="116" t="s">
        <v>99</v>
      </c>
      <c r="F105" s="66"/>
    </row>
    <row r="106" spans="1:6" s="67" customFormat="1" x14ac:dyDescent="0.25">
      <c r="A106" s="136">
        <v>43734</v>
      </c>
      <c r="B106" s="235">
        <v>91.8</v>
      </c>
      <c r="C106" s="114" t="s">
        <v>80</v>
      </c>
      <c r="D106" s="123" t="s">
        <v>109</v>
      </c>
      <c r="E106" s="116" t="s">
        <v>99</v>
      </c>
      <c r="F106" s="66"/>
    </row>
    <row r="107" spans="1:6" s="67" customFormat="1" ht="13" thickBot="1" x14ac:dyDescent="0.3">
      <c r="A107" s="131">
        <v>43734</v>
      </c>
      <c r="B107" s="233">
        <v>62.88</v>
      </c>
      <c r="C107" s="121" t="s">
        <v>80</v>
      </c>
      <c r="D107" s="78" t="s">
        <v>90</v>
      </c>
      <c r="E107" s="122" t="s">
        <v>99</v>
      </c>
      <c r="F107" s="66"/>
    </row>
    <row r="108" spans="1:6" s="67" customFormat="1" x14ac:dyDescent="0.25">
      <c r="A108" s="96">
        <v>43739</v>
      </c>
      <c r="B108" s="84">
        <f>528+118.81</f>
        <v>646.80999999999995</v>
      </c>
      <c r="C108" s="139" t="s">
        <v>121</v>
      </c>
      <c r="D108" s="130" t="s">
        <v>92</v>
      </c>
      <c r="E108" s="98" t="s">
        <v>99</v>
      </c>
      <c r="F108" s="66"/>
    </row>
    <row r="109" spans="1:6" s="67" customFormat="1" x14ac:dyDescent="0.25">
      <c r="A109" s="91">
        <v>43739</v>
      </c>
      <c r="B109" s="235">
        <v>53</v>
      </c>
      <c r="C109" s="140" t="s">
        <v>80</v>
      </c>
      <c r="D109" s="124" t="s">
        <v>102</v>
      </c>
      <c r="E109" s="116" t="s">
        <v>99</v>
      </c>
      <c r="F109" s="66"/>
    </row>
    <row r="110" spans="1:6" s="67" customFormat="1" x14ac:dyDescent="0.25">
      <c r="A110" s="91">
        <v>43739</v>
      </c>
      <c r="B110" s="73">
        <v>91.8</v>
      </c>
      <c r="C110" s="114" t="s">
        <v>80</v>
      </c>
      <c r="D110" s="123" t="s">
        <v>109</v>
      </c>
      <c r="E110" s="116" t="s">
        <v>99</v>
      </c>
      <c r="F110" s="66"/>
    </row>
    <row r="111" spans="1:6" s="67" customFormat="1" ht="13" thickBot="1" x14ac:dyDescent="0.3">
      <c r="A111" s="131">
        <v>43739</v>
      </c>
      <c r="B111" s="77">
        <v>62.88</v>
      </c>
      <c r="C111" s="132" t="s">
        <v>80</v>
      </c>
      <c r="D111" s="78" t="s">
        <v>90</v>
      </c>
      <c r="E111" s="122" t="s">
        <v>99</v>
      </c>
      <c r="F111" s="66"/>
    </row>
    <row r="112" spans="1:6" s="67" customFormat="1" ht="25" x14ac:dyDescent="0.25">
      <c r="A112" s="96">
        <v>43754</v>
      </c>
      <c r="B112" s="81">
        <v>540.82000000000005</v>
      </c>
      <c r="C112" s="114" t="s">
        <v>122</v>
      </c>
      <c r="D112" s="113" t="s">
        <v>92</v>
      </c>
      <c r="E112" s="98" t="s">
        <v>99</v>
      </c>
      <c r="F112" s="66"/>
    </row>
    <row r="113" spans="1:6" s="67" customFormat="1" x14ac:dyDescent="0.25">
      <c r="A113" s="96">
        <v>43754</v>
      </c>
      <c r="B113" s="73">
        <v>110.8</v>
      </c>
      <c r="C113" s="114" t="s">
        <v>80</v>
      </c>
      <c r="D113" s="130" t="s">
        <v>273</v>
      </c>
      <c r="E113" s="116" t="s">
        <v>99</v>
      </c>
      <c r="F113" s="66"/>
    </row>
    <row r="114" spans="1:6" s="67" customFormat="1" x14ac:dyDescent="0.25">
      <c r="A114" s="96">
        <v>43754</v>
      </c>
      <c r="B114" s="73">
        <v>46.87</v>
      </c>
      <c r="C114" s="114" t="s">
        <v>80</v>
      </c>
      <c r="D114" s="124" t="s">
        <v>123</v>
      </c>
      <c r="E114" s="116" t="s">
        <v>99</v>
      </c>
      <c r="F114" s="66"/>
    </row>
    <row r="115" spans="1:6" s="67" customFormat="1" x14ac:dyDescent="0.25">
      <c r="A115" s="96">
        <v>43754</v>
      </c>
      <c r="B115" s="73">
        <v>43.6</v>
      </c>
      <c r="C115" s="114" t="s">
        <v>80</v>
      </c>
      <c r="D115" s="124" t="s">
        <v>124</v>
      </c>
      <c r="E115" s="116" t="s">
        <v>99</v>
      </c>
      <c r="F115" s="66"/>
    </row>
    <row r="116" spans="1:6" s="67" customFormat="1" ht="13" thickBot="1" x14ac:dyDescent="0.3">
      <c r="A116" s="131">
        <v>43754</v>
      </c>
      <c r="B116" s="77">
        <v>153.94</v>
      </c>
      <c r="C116" s="141" t="s">
        <v>80</v>
      </c>
      <c r="D116" s="78" t="s">
        <v>125</v>
      </c>
      <c r="E116" s="122" t="s">
        <v>99</v>
      </c>
      <c r="F116" s="66"/>
    </row>
    <row r="117" spans="1:6" s="67" customFormat="1" ht="25" x14ac:dyDescent="0.25">
      <c r="A117" s="96">
        <v>43762</v>
      </c>
      <c r="B117" s="84">
        <v>720.81</v>
      </c>
      <c r="C117" s="114" t="s">
        <v>126</v>
      </c>
      <c r="D117" s="142" t="s">
        <v>92</v>
      </c>
      <c r="E117" s="98" t="s">
        <v>99</v>
      </c>
      <c r="F117" s="66"/>
    </row>
    <row r="118" spans="1:6" s="67" customFormat="1" x14ac:dyDescent="0.25">
      <c r="A118" s="96">
        <v>43762</v>
      </c>
      <c r="B118" s="235">
        <v>53</v>
      </c>
      <c r="C118" s="114" t="s">
        <v>80</v>
      </c>
      <c r="D118" s="124" t="s">
        <v>127</v>
      </c>
      <c r="E118" s="116" t="s">
        <v>99</v>
      </c>
      <c r="F118" s="66"/>
    </row>
    <row r="119" spans="1:6" s="67" customFormat="1" x14ac:dyDescent="0.25">
      <c r="A119" s="96">
        <v>43762</v>
      </c>
      <c r="B119" s="84">
        <v>91.8</v>
      </c>
      <c r="C119" s="114" t="s">
        <v>80</v>
      </c>
      <c r="D119" s="123" t="s">
        <v>109</v>
      </c>
      <c r="E119" s="116" t="s">
        <v>99</v>
      </c>
      <c r="F119" s="66"/>
    </row>
    <row r="120" spans="1:6" s="67" customFormat="1" ht="13" thickBot="1" x14ac:dyDescent="0.3">
      <c r="A120" s="131">
        <v>43762</v>
      </c>
      <c r="B120" s="77">
        <v>62.88</v>
      </c>
      <c r="C120" s="141" t="s">
        <v>80</v>
      </c>
      <c r="D120" s="78" t="s">
        <v>90</v>
      </c>
      <c r="E120" s="143" t="s">
        <v>99</v>
      </c>
      <c r="F120" s="66"/>
    </row>
    <row r="121" spans="1:6" s="67" customFormat="1" x14ac:dyDescent="0.25">
      <c r="A121" s="96">
        <v>43776</v>
      </c>
      <c r="B121" s="84">
        <v>666.8</v>
      </c>
      <c r="C121" s="309" t="s">
        <v>128</v>
      </c>
      <c r="D121" s="130" t="s">
        <v>92</v>
      </c>
      <c r="E121" s="98" t="s">
        <v>99</v>
      </c>
      <c r="F121" s="66"/>
    </row>
    <row r="122" spans="1:6" s="67" customFormat="1" x14ac:dyDescent="0.25">
      <c r="A122" s="96">
        <v>43776</v>
      </c>
      <c r="B122" s="73">
        <v>53</v>
      </c>
      <c r="C122" s="310"/>
      <c r="D122" s="124" t="s">
        <v>102</v>
      </c>
      <c r="E122" s="116" t="s">
        <v>99</v>
      </c>
      <c r="F122" s="66"/>
    </row>
    <row r="123" spans="1:6" s="67" customFormat="1" x14ac:dyDescent="0.25">
      <c r="A123" s="96">
        <v>43776</v>
      </c>
      <c r="B123" s="73">
        <v>91.8</v>
      </c>
      <c r="C123" s="114" t="s">
        <v>80</v>
      </c>
      <c r="D123" s="123" t="s">
        <v>109</v>
      </c>
      <c r="E123" s="116" t="s">
        <v>99</v>
      </c>
      <c r="F123" s="66"/>
    </row>
    <row r="124" spans="1:6" s="67" customFormat="1" ht="13" thickBot="1" x14ac:dyDescent="0.3">
      <c r="A124" s="131">
        <v>43776</v>
      </c>
      <c r="B124" s="77">
        <v>62.88</v>
      </c>
      <c r="C124" s="141" t="s">
        <v>80</v>
      </c>
      <c r="D124" s="78" t="s">
        <v>90</v>
      </c>
      <c r="E124" s="143" t="s">
        <v>99</v>
      </c>
      <c r="F124" s="66"/>
    </row>
    <row r="125" spans="1:6" s="67" customFormat="1" ht="25" x14ac:dyDescent="0.25">
      <c r="A125" s="96">
        <v>43781</v>
      </c>
      <c r="B125" s="81">
        <v>582.80999999999995</v>
      </c>
      <c r="C125" s="270" t="s">
        <v>129</v>
      </c>
      <c r="D125" s="113" t="s">
        <v>92</v>
      </c>
      <c r="E125" s="116" t="s">
        <v>99</v>
      </c>
      <c r="F125" s="66"/>
    </row>
    <row r="126" spans="1:6" s="67" customFormat="1" x14ac:dyDescent="0.25">
      <c r="A126" s="96">
        <v>43781</v>
      </c>
      <c r="B126" s="73">
        <v>53</v>
      </c>
      <c r="C126" s="114" t="s">
        <v>80</v>
      </c>
      <c r="D126" s="144" t="s">
        <v>102</v>
      </c>
      <c r="E126" s="116" t="s">
        <v>99</v>
      </c>
      <c r="F126" s="66"/>
    </row>
    <row r="127" spans="1:6" s="67" customFormat="1" x14ac:dyDescent="0.25">
      <c r="A127" s="96">
        <v>43781</v>
      </c>
      <c r="B127" s="73">
        <v>45.9</v>
      </c>
      <c r="C127" s="271" t="s">
        <v>80</v>
      </c>
      <c r="D127" s="130" t="s">
        <v>130</v>
      </c>
      <c r="E127" s="116" t="s">
        <v>99</v>
      </c>
      <c r="F127" s="66"/>
    </row>
    <row r="128" spans="1:6" s="67" customFormat="1" ht="13" thickBot="1" x14ac:dyDescent="0.3">
      <c r="A128" s="131">
        <v>43781</v>
      </c>
      <c r="B128" s="77">
        <v>62.88</v>
      </c>
      <c r="C128" s="141" t="s">
        <v>80</v>
      </c>
      <c r="D128" s="90" t="s">
        <v>90</v>
      </c>
      <c r="E128" s="143" t="s">
        <v>99</v>
      </c>
      <c r="F128" s="66"/>
    </row>
    <row r="129" spans="1:6" s="67" customFormat="1" x14ac:dyDescent="0.25">
      <c r="A129" s="96">
        <v>43783</v>
      </c>
      <c r="B129" s="81">
        <v>761.81</v>
      </c>
      <c r="C129" s="97" t="s">
        <v>131</v>
      </c>
      <c r="D129" s="113" t="s">
        <v>92</v>
      </c>
      <c r="E129" s="98" t="s">
        <v>99</v>
      </c>
      <c r="F129" s="66"/>
    </row>
    <row r="130" spans="1:6" s="67" customFormat="1" x14ac:dyDescent="0.25">
      <c r="A130" s="96">
        <v>43783</v>
      </c>
      <c r="B130" s="84">
        <v>53</v>
      </c>
      <c r="C130" s="114" t="s">
        <v>80</v>
      </c>
      <c r="D130" s="130" t="s">
        <v>102</v>
      </c>
      <c r="E130" s="116" t="s">
        <v>99</v>
      </c>
      <c r="F130" s="66"/>
    </row>
    <row r="131" spans="1:6" s="67" customFormat="1" x14ac:dyDescent="0.25">
      <c r="A131" s="96">
        <v>43783</v>
      </c>
      <c r="B131" s="73">
        <v>91.8</v>
      </c>
      <c r="C131" s="114" t="s">
        <v>80</v>
      </c>
      <c r="D131" s="123" t="s">
        <v>109</v>
      </c>
      <c r="E131" s="116" t="s">
        <v>99</v>
      </c>
      <c r="F131" s="66"/>
    </row>
    <row r="132" spans="1:6" s="67" customFormat="1" x14ac:dyDescent="0.25">
      <c r="A132" s="96">
        <v>43783</v>
      </c>
      <c r="B132" s="73">
        <v>9</v>
      </c>
      <c r="C132" s="114" t="s">
        <v>80</v>
      </c>
      <c r="D132" s="124" t="s">
        <v>114</v>
      </c>
      <c r="E132" s="116" t="s">
        <v>99</v>
      </c>
      <c r="F132" s="66"/>
    </row>
    <row r="133" spans="1:6" s="67" customFormat="1" ht="13" thickBot="1" x14ac:dyDescent="0.3">
      <c r="A133" s="131">
        <v>43783</v>
      </c>
      <c r="B133" s="77">
        <v>62.88</v>
      </c>
      <c r="C133" s="141" t="s">
        <v>80</v>
      </c>
      <c r="D133" s="78" t="s">
        <v>90</v>
      </c>
      <c r="E133" s="143" t="s">
        <v>99</v>
      </c>
      <c r="F133" s="66"/>
    </row>
    <row r="134" spans="1:6" s="67" customFormat="1" x14ac:dyDescent="0.25">
      <c r="A134" s="96">
        <v>43794</v>
      </c>
      <c r="B134" s="84">
        <v>708.8</v>
      </c>
      <c r="C134" s="97" t="s">
        <v>131</v>
      </c>
      <c r="D134" s="113" t="s">
        <v>92</v>
      </c>
      <c r="E134" s="98" t="s">
        <v>99</v>
      </c>
      <c r="F134" s="66"/>
    </row>
    <row r="135" spans="1:6" s="67" customFormat="1" x14ac:dyDescent="0.25">
      <c r="A135" s="96">
        <v>43794</v>
      </c>
      <c r="B135" s="235">
        <v>54</v>
      </c>
      <c r="C135" s="114" t="s">
        <v>80</v>
      </c>
      <c r="D135" s="124" t="s">
        <v>102</v>
      </c>
      <c r="E135" s="116" t="s">
        <v>99</v>
      </c>
      <c r="F135" s="66"/>
    </row>
    <row r="136" spans="1:6" s="67" customFormat="1" x14ac:dyDescent="0.25">
      <c r="A136" s="96">
        <v>43794</v>
      </c>
      <c r="B136" s="235">
        <v>91.8</v>
      </c>
      <c r="C136" s="114" t="s">
        <v>80</v>
      </c>
      <c r="D136" s="123" t="s">
        <v>109</v>
      </c>
      <c r="E136" s="116" t="s">
        <v>99</v>
      </c>
      <c r="F136" s="66"/>
    </row>
    <row r="137" spans="1:6" s="67" customFormat="1" x14ac:dyDescent="0.25">
      <c r="A137" s="96">
        <v>43794</v>
      </c>
      <c r="B137" s="235">
        <v>13.5</v>
      </c>
      <c r="C137" s="114" t="s">
        <v>80</v>
      </c>
      <c r="D137" s="133" t="s">
        <v>114</v>
      </c>
      <c r="E137" s="116" t="s">
        <v>99</v>
      </c>
      <c r="F137" s="66"/>
    </row>
    <row r="138" spans="1:6" s="67" customFormat="1" ht="13" thickBot="1" x14ac:dyDescent="0.3">
      <c r="A138" s="131">
        <v>43794</v>
      </c>
      <c r="B138" s="233">
        <v>62.88</v>
      </c>
      <c r="C138" s="141" t="s">
        <v>80</v>
      </c>
      <c r="D138" s="90" t="s">
        <v>90</v>
      </c>
      <c r="E138" s="143" t="s">
        <v>99</v>
      </c>
      <c r="F138" s="66"/>
    </row>
    <row r="139" spans="1:6" s="67" customFormat="1" ht="25" x14ac:dyDescent="0.25">
      <c r="A139" s="96" t="s">
        <v>132</v>
      </c>
      <c r="B139" s="237">
        <v>519.80999999999995</v>
      </c>
      <c r="C139" s="97" t="s">
        <v>105</v>
      </c>
      <c r="D139" s="145" t="s">
        <v>92</v>
      </c>
      <c r="E139" s="116" t="s">
        <v>133</v>
      </c>
      <c r="F139" s="66"/>
    </row>
    <row r="140" spans="1:6" s="67" customFormat="1" ht="25" x14ac:dyDescent="0.25">
      <c r="A140" s="96" t="s">
        <v>132</v>
      </c>
      <c r="B140" s="238">
        <v>109</v>
      </c>
      <c r="C140" s="114" t="s">
        <v>80</v>
      </c>
      <c r="D140" s="146" t="s">
        <v>134</v>
      </c>
      <c r="E140" s="116" t="s">
        <v>133</v>
      </c>
      <c r="F140" s="66"/>
    </row>
    <row r="141" spans="1:6" s="67" customFormat="1" ht="25" x14ac:dyDescent="0.25">
      <c r="A141" s="96" t="s">
        <v>132</v>
      </c>
      <c r="B141" s="238">
        <v>33.32</v>
      </c>
      <c r="C141" s="114" t="s">
        <v>80</v>
      </c>
      <c r="D141" s="147" t="s">
        <v>135</v>
      </c>
      <c r="E141" s="116" t="s">
        <v>133</v>
      </c>
      <c r="F141" s="66"/>
    </row>
    <row r="142" spans="1:6" s="67" customFormat="1" ht="25" x14ac:dyDescent="0.25">
      <c r="A142" s="96" t="s">
        <v>132</v>
      </c>
      <c r="B142" s="238">
        <v>235.98</v>
      </c>
      <c r="C142" s="114" t="s">
        <v>80</v>
      </c>
      <c r="D142" s="146" t="s">
        <v>136</v>
      </c>
      <c r="E142" s="116" t="s">
        <v>133</v>
      </c>
      <c r="F142" s="66"/>
    </row>
    <row r="143" spans="1:6" s="67" customFormat="1" ht="25" x14ac:dyDescent="0.25">
      <c r="A143" s="96" t="s">
        <v>132</v>
      </c>
      <c r="B143" s="238">
        <v>207</v>
      </c>
      <c r="C143" s="114" t="s">
        <v>80</v>
      </c>
      <c r="D143" s="146" t="s">
        <v>137</v>
      </c>
      <c r="E143" s="116" t="s">
        <v>133</v>
      </c>
      <c r="F143" s="66"/>
    </row>
    <row r="144" spans="1:6" s="67" customFormat="1" ht="25.5" thickBot="1" x14ac:dyDescent="0.3">
      <c r="A144" s="131" t="s">
        <v>132</v>
      </c>
      <c r="B144" s="239">
        <v>148.13999999999999</v>
      </c>
      <c r="C144" s="141" t="s">
        <v>80</v>
      </c>
      <c r="D144" s="148" t="s">
        <v>138</v>
      </c>
      <c r="E144" s="122" t="s">
        <v>133</v>
      </c>
      <c r="F144" s="66"/>
    </row>
    <row r="145" spans="1:6" s="67" customFormat="1" x14ac:dyDescent="0.25">
      <c r="A145" s="96">
        <v>43815</v>
      </c>
      <c r="B145" s="81">
        <v>423.81</v>
      </c>
      <c r="C145" s="97" t="s">
        <v>285</v>
      </c>
      <c r="D145" s="124" t="s">
        <v>92</v>
      </c>
      <c r="E145" s="98" t="s">
        <v>99</v>
      </c>
      <c r="F145" s="66"/>
    </row>
    <row r="146" spans="1:6" s="67" customFormat="1" x14ac:dyDescent="0.25">
      <c r="A146" s="91">
        <v>43815</v>
      </c>
      <c r="B146" s="73">
        <v>53</v>
      </c>
      <c r="C146" s="114" t="s">
        <v>80</v>
      </c>
      <c r="D146" s="133" t="s">
        <v>102</v>
      </c>
      <c r="E146" s="116" t="s">
        <v>99</v>
      </c>
      <c r="F146" s="66"/>
    </row>
    <row r="147" spans="1:6" s="67" customFormat="1" x14ac:dyDescent="0.25">
      <c r="A147" s="91">
        <v>43815</v>
      </c>
      <c r="B147" s="73">
        <v>91.8</v>
      </c>
      <c r="C147" s="114" t="s">
        <v>80</v>
      </c>
      <c r="D147" s="123" t="s">
        <v>109</v>
      </c>
      <c r="E147" s="116" t="s">
        <v>99</v>
      </c>
      <c r="F147" s="66"/>
    </row>
    <row r="148" spans="1:6" s="67" customFormat="1" ht="13" thickBot="1" x14ac:dyDescent="0.3">
      <c r="A148" s="108">
        <v>43815</v>
      </c>
      <c r="B148" s="77">
        <v>62.88</v>
      </c>
      <c r="C148" s="141" t="s">
        <v>80</v>
      </c>
      <c r="D148" s="90" t="s">
        <v>90</v>
      </c>
      <c r="E148" s="122" t="s">
        <v>99</v>
      </c>
      <c r="F148" s="66"/>
    </row>
    <row r="149" spans="1:6" s="267" customFormat="1" ht="13.5" customHeight="1" x14ac:dyDescent="0.25">
      <c r="A149" s="273">
        <v>43853</v>
      </c>
      <c r="B149" s="73">
        <v>666.8</v>
      </c>
      <c r="C149" s="272" t="s">
        <v>139</v>
      </c>
      <c r="D149" s="124" t="s">
        <v>92</v>
      </c>
      <c r="E149" s="274" t="s">
        <v>99</v>
      </c>
      <c r="F149" s="266"/>
    </row>
    <row r="150" spans="1:6" s="67" customFormat="1" x14ac:dyDescent="0.25">
      <c r="A150" s="91">
        <v>43853</v>
      </c>
      <c r="B150" s="73">
        <v>52</v>
      </c>
      <c r="C150" s="114" t="s">
        <v>80</v>
      </c>
      <c r="D150" s="124" t="s">
        <v>102</v>
      </c>
      <c r="E150" s="116" t="s">
        <v>99</v>
      </c>
      <c r="F150" s="66"/>
    </row>
    <row r="151" spans="1:6" s="67" customFormat="1" x14ac:dyDescent="0.25">
      <c r="A151" s="91">
        <v>43853</v>
      </c>
      <c r="B151" s="73">
        <v>91.8</v>
      </c>
      <c r="C151" s="114" t="s">
        <v>80</v>
      </c>
      <c r="D151" s="133" t="s">
        <v>140</v>
      </c>
      <c r="E151" s="116" t="s">
        <v>99</v>
      </c>
      <c r="F151" s="66"/>
    </row>
    <row r="152" spans="1:6" s="67" customFormat="1" ht="13" thickBot="1" x14ac:dyDescent="0.3">
      <c r="A152" s="108">
        <v>43853</v>
      </c>
      <c r="B152" s="77">
        <v>62.88</v>
      </c>
      <c r="C152" s="141" t="s">
        <v>80</v>
      </c>
      <c r="D152" s="90" t="s">
        <v>90</v>
      </c>
      <c r="E152" s="143" t="s">
        <v>99</v>
      </c>
      <c r="F152" s="66"/>
    </row>
    <row r="153" spans="1:6" s="67" customFormat="1" ht="37.5" x14ac:dyDescent="0.25">
      <c r="A153" s="149" t="s">
        <v>141</v>
      </c>
      <c r="B153" s="240">
        <v>522.80999999999995</v>
      </c>
      <c r="C153" s="150" t="s">
        <v>274</v>
      </c>
      <c r="D153" s="82" t="s">
        <v>92</v>
      </c>
      <c r="E153" s="151" t="s">
        <v>99</v>
      </c>
      <c r="F153" s="66"/>
    </row>
    <row r="154" spans="1:6" s="67" customFormat="1" ht="25" x14ac:dyDescent="0.25">
      <c r="A154" s="149" t="s">
        <v>141</v>
      </c>
      <c r="B154" s="241">
        <v>75.5</v>
      </c>
      <c r="C154" s="152" t="s">
        <v>80</v>
      </c>
      <c r="D154" s="71" t="s">
        <v>275</v>
      </c>
      <c r="E154" s="118" t="s">
        <v>99</v>
      </c>
      <c r="F154" s="66"/>
    </row>
    <row r="155" spans="1:6" s="67" customFormat="1" x14ac:dyDescent="0.25">
      <c r="A155" s="149" t="s">
        <v>141</v>
      </c>
      <c r="B155" s="241">
        <v>107.72</v>
      </c>
      <c r="C155" s="152" t="s">
        <v>80</v>
      </c>
      <c r="D155" s="71" t="s">
        <v>273</v>
      </c>
      <c r="E155" s="118" t="s">
        <v>99</v>
      </c>
      <c r="F155" s="66"/>
    </row>
    <row r="156" spans="1:6" s="67" customFormat="1" x14ac:dyDescent="0.25">
      <c r="A156" s="149" t="s">
        <v>141</v>
      </c>
      <c r="B156" s="241">
        <v>44.8</v>
      </c>
      <c r="C156" s="153" t="s">
        <v>80</v>
      </c>
      <c r="D156" s="71" t="s">
        <v>142</v>
      </c>
      <c r="E156" s="118" t="s">
        <v>99</v>
      </c>
      <c r="F156" s="66"/>
    </row>
    <row r="157" spans="1:6" s="67" customFormat="1" x14ac:dyDescent="0.25">
      <c r="A157" s="149" t="s">
        <v>141</v>
      </c>
      <c r="B157" s="241">
        <v>70.3</v>
      </c>
      <c r="C157" s="154" t="s">
        <v>80</v>
      </c>
      <c r="D157" s="155" t="s">
        <v>276</v>
      </c>
      <c r="E157" s="118" t="s">
        <v>99</v>
      </c>
      <c r="F157" s="66"/>
    </row>
    <row r="158" spans="1:6" s="67" customFormat="1" ht="25" x14ac:dyDescent="0.25">
      <c r="A158" s="149" t="s">
        <v>141</v>
      </c>
      <c r="B158" s="241">
        <f>682.3+80.5</f>
        <v>762.8</v>
      </c>
      <c r="C158" s="152" t="s">
        <v>80</v>
      </c>
      <c r="D158" s="140" t="s">
        <v>143</v>
      </c>
      <c r="E158" s="118" t="s">
        <v>99</v>
      </c>
      <c r="F158" s="66"/>
    </row>
    <row r="159" spans="1:6" s="67" customFormat="1" ht="13" thickBot="1" x14ac:dyDescent="0.3">
      <c r="A159" s="131" t="s">
        <v>141</v>
      </c>
      <c r="B159" s="242">
        <v>154.80000000000001</v>
      </c>
      <c r="C159" s="156" t="s">
        <v>80</v>
      </c>
      <c r="D159" s="121" t="s">
        <v>277</v>
      </c>
      <c r="E159" s="157" t="s">
        <v>99</v>
      </c>
      <c r="F159" s="66"/>
    </row>
    <row r="160" spans="1:6" s="67" customFormat="1" ht="37.5" x14ac:dyDescent="0.25">
      <c r="A160" s="149" t="s">
        <v>144</v>
      </c>
      <c r="B160" s="240">
        <v>606.79999999999995</v>
      </c>
      <c r="C160" s="92" t="s">
        <v>286</v>
      </c>
      <c r="D160" s="82" t="s">
        <v>92</v>
      </c>
      <c r="E160" s="151" t="s">
        <v>99</v>
      </c>
      <c r="F160" s="66"/>
    </row>
    <row r="161" spans="1:6" s="67" customFormat="1" x14ac:dyDescent="0.25">
      <c r="A161" s="149" t="s">
        <v>144</v>
      </c>
      <c r="B161" s="241">
        <v>52</v>
      </c>
      <c r="C161" s="95" t="s">
        <v>80</v>
      </c>
      <c r="D161" s="71" t="s">
        <v>102</v>
      </c>
      <c r="E161" s="118" t="s">
        <v>99</v>
      </c>
      <c r="F161" s="66"/>
    </row>
    <row r="162" spans="1:6" s="67" customFormat="1" x14ac:dyDescent="0.25">
      <c r="A162" s="149" t="s">
        <v>144</v>
      </c>
      <c r="B162" s="241">
        <v>240.01</v>
      </c>
      <c r="C162" s="95" t="s">
        <v>80</v>
      </c>
      <c r="D162" s="71" t="s">
        <v>104</v>
      </c>
      <c r="E162" s="118" t="s">
        <v>99</v>
      </c>
      <c r="F162" s="66"/>
    </row>
    <row r="163" spans="1:6" s="67" customFormat="1" x14ac:dyDescent="0.25">
      <c r="A163" s="158">
        <v>43888</v>
      </c>
      <c r="B163" s="241">
        <v>16</v>
      </c>
      <c r="C163" s="95" t="s">
        <v>80</v>
      </c>
      <c r="D163" s="71" t="s">
        <v>145</v>
      </c>
      <c r="E163" s="118" t="s">
        <v>99</v>
      </c>
      <c r="F163" s="66"/>
    </row>
    <row r="164" spans="1:6" s="67" customFormat="1" x14ac:dyDescent="0.25">
      <c r="A164" s="158">
        <v>43888</v>
      </c>
      <c r="B164" s="241">
        <v>64.5</v>
      </c>
      <c r="C164" s="95" t="s">
        <v>80</v>
      </c>
      <c r="D164" s="71" t="s">
        <v>278</v>
      </c>
      <c r="E164" s="118" t="s">
        <v>99</v>
      </c>
      <c r="F164" s="66"/>
    </row>
    <row r="165" spans="1:6" s="67" customFormat="1" ht="13" thickBot="1" x14ac:dyDescent="0.3">
      <c r="A165" s="159" t="s">
        <v>144</v>
      </c>
      <c r="B165" s="242">
        <v>62.88</v>
      </c>
      <c r="C165" s="89" t="s">
        <v>80</v>
      </c>
      <c r="D165" s="121" t="s">
        <v>90</v>
      </c>
      <c r="E165" s="157" t="s">
        <v>99</v>
      </c>
      <c r="F165" s="66"/>
    </row>
    <row r="166" spans="1:6" s="67" customFormat="1" x14ac:dyDescent="0.25">
      <c r="A166" s="149">
        <v>44001</v>
      </c>
      <c r="B166" s="243">
        <v>666.8</v>
      </c>
      <c r="C166" s="160" t="s">
        <v>146</v>
      </c>
      <c r="D166" s="161" t="s">
        <v>92</v>
      </c>
      <c r="E166" s="151" t="s">
        <v>99</v>
      </c>
      <c r="F166" s="66"/>
    </row>
    <row r="167" spans="1:6" s="67" customFormat="1" x14ac:dyDescent="0.25">
      <c r="A167" s="158">
        <v>44001</v>
      </c>
      <c r="B167" s="241">
        <v>148.13999999999999</v>
      </c>
      <c r="C167" s="95" t="s">
        <v>80</v>
      </c>
      <c r="D167" s="71" t="s">
        <v>147</v>
      </c>
      <c r="E167" s="118" t="s">
        <v>99</v>
      </c>
      <c r="F167" s="66"/>
    </row>
    <row r="168" spans="1:6" s="67" customFormat="1" ht="13" thickBot="1" x14ac:dyDescent="0.3">
      <c r="A168" s="159">
        <v>44001</v>
      </c>
      <c r="B168" s="242">
        <v>152.44</v>
      </c>
      <c r="C168" s="89" t="s">
        <v>80</v>
      </c>
      <c r="D168" s="121" t="s">
        <v>148</v>
      </c>
      <c r="E168" s="157" t="s">
        <v>99</v>
      </c>
      <c r="F168" s="66"/>
    </row>
    <row r="169" spans="1:6" s="67" customFormat="1" x14ac:dyDescent="0.25">
      <c r="A169" s="149">
        <v>44011</v>
      </c>
      <c r="B169" s="243">
        <v>374.81</v>
      </c>
      <c r="C169" s="160" t="s">
        <v>149</v>
      </c>
      <c r="D169" s="161" t="s">
        <v>92</v>
      </c>
      <c r="E169" s="151" t="s">
        <v>99</v>
      </c>
      <c r="F169" s="66"/>
    </row>
    <row r="170" spans="1:6" s="67" customFormat="1" x14ac:dyDescent="0.25">
      <c r="A170" s="158">
        <v>44011</v>
      </c>
      <c r="B170" s="241">
        <v>53</v>
      </c>
      <c r="C170" s="95" t="s">
        <v>80</v>
      </c>
      <c r="D170" s="71" t="s">
        <v>102</v>
      </c>
      <c r="E170" s="118" t="s">
        <v>99</v>
      </c>
      <c r="F170" s="66"/>
    </row>
    <row r="171" spans="1:6" s="67" customFormat="1" x14ac:dyDescent="0.25">
      <c r="A171" s="158">
        <v>44011</v>
      </c>
      <c r="B171" s="241">
        <v>91.8</v>
      </c>
      <c r="C171" s="95" t="s">
        <v>80</v>
      </c>
      <c r="D171" s="71" t="s">
        <v>150</v>
      </c>
      <c r="E171" s="118" t="s">
        <v>99</v>
      </c>
      <c r="F171" s="66"/>
    </row>
    <row r="172" spans="1:6" s="67" customFormat="1" ht="13" thickBot="1" x14ac:dyDescent="0.3">
      <c r="A172" s="159">
        <v>44011</v>
      </c>
      <c r="B172" s="242">
        <v>62.88</v>
      </c>
      <c r="C172" s="156" t="s">
        <v>80</v>
      </c>
      <c r="D172" s="121" t="s">
        <v>90</v>
      </c>
      <c r="E172" s="157" t="s">
        <v>99</v>
      </c>
      <c r="F172" s="66"/>
    </row>
    <row r="173" spans="1:6" s="67" customFormat="1" hidden="1" x14ac:dyDescent="0.25">
      <c r="A173" s="162"/>
      <c r="B173" s="244"/>
      <c r="C173" s="163"/>
      <c r="D173" s="163"/>
      <c r="E173" s="164"/>
      <c r="F173" s="66"/>
    </row>
    <row r="174" spans="1:6" ht="19.5" customHeight="1" x14ac:dyDescent="0.25">
      <c r="A174" s="100" t="s">
        <v>151</v>
      </c>
      <c r="B174" s="245">
        <f>SUM(B35:B173)</f>
        <v>28365.399999999983</v>
      </c>
      <c r="C174" s="102" t="str">
        <f>IF(SUBTOTAL(3,B35:B173)=SUBTOTAL(103,B35:B173),'Summary and sign-off'!$A$48,'Summary and sign-off'!$A$49)</f>
        <v>Check - there are no hidden rows with data</v>
      </c>
      <c r="D174" s="301" t="str">
        <f>IF('Summary and sign-off'!F56='Summary and sign-off'!F54,'Summary and sign-off'!A51,'Summary and sign-off'!A50)</f>
        <v>Check - each entry provides sufficient information</v>
      </c>
      <c r="E174" s="301"/>
      <c r="F174" s="1"/>
    </row>
    <row r="175" spans="1:6" ht="10.5" customHeight="1" x14ac:dyDescent="0.3">
      <c r="A175" s="103"/>
      <c r="B175" s="28"/>
      <c r="C175" s="1"/>
      <c r="D175" s="1"/>
      <c r="E175" s="104"/>
      <c r="F175" s="1"/>
    </row>
    <row r="176" spans="1:6" ht="24.75" customHeight="1" x14ac:dyDescent="0.25">
      <c r="A176" s="306" t="s">
        <v>152</v>
      </c>
      <c r="B176" s="306"/>
      <c r="C176" s="306"/>
      <c r="D176" s="306"/>
      <c r="E176" s="306"/>
      <c r="F176" s="1"/>
    </row>
    <row r="177" spans="1:6" ht="27" customHeight="1" x14ac:dyDescent="0.25">
      <c r="A177" s="57" t="s">
        <v>72</v>
      </c>
      <c r="B177" s="59" t="s">
        <v>14</v>
      </c>
      <c r="C177" s="59" t="s">
        <v>153</v>
      </c>
      <c r="D177" s="59" t="s">
        <v>154</v>
      </c>
      <c r="E177" s="60" t="s">
        <v>76</v>
      </c>
      <c r="F177" s="30"/>
    </row>
    <row r="178" spans="1:6" s="67" customFormat="1" hidden="1" x14ac:dyDescent="0.25">
      <c r="A178" s="62"/>
      <c r="B178" s="165"/>
      <c r="C178" s="99"/>
      <c r="D178" s="99"/>
      <c r="E178" s="65"/>
      <c r="F178" s="66"/>
    </row>
    <row r="179" spans="1:6" s="67" customFormat="1" x14ac:dyDescent="0.25">
      <c r="A179" s="91"/>
      <c r="B179" s="166"/>
      <c r="C179" s="166"/>
      <c r="D179" s="166"/>
      <c r="E179" s="167"/>
      <c r="F179" s="66"/>
    </row>
    <row r="180" spans="1:6" s="67" customFormat="1" x14ac:dyDescent="0.25">
      <c r="A180" s="91"/>
      <c r="B180" s="166"/>
      <c r="C180" s="166"/>
      <c r="D180" s="166"/>
      <c r="E180" s="167"/>
      <c r="F180" s="66"/>
    </row>
    <row r="181" spans="1:6" s="67" customFormat="1" x14ac:dyDescent="0.25">
      <c r="A181" s="91"/>
      <c r="B181" s="166"/>
      <c r="C181" s="166"/>
      <c r="D181" s="97"/>
      <c r="E181" s="116"/>
      <c r="F181" s="66"/>
    </row>
    <row r="182" spans="1:6" s="67" customFormat="1" hidden="1" x14ac:dyDescent="0.25">
      <c r="A182" s="62"/>
      <c r="B182" s="165"/>
      <c r="C182" s="64"/>
      <c r="D182" s="64"/>
      <c r="E182" s="65"/>
      <c r="F182" s="66"/>
    </row>
    <row r="183" spans="1:6" ht="19.5" customHeight="1" x14ac:dyDescent="0.25">
      <c r="A183" s="100" t="s">
        <v>155</v>
      </c>
      <c r="B183" s="101">
        <f>SUM(B178:B182)</f>
        <v>0</v>
      </c>
      <c r="C183" s="102" t="str">
        <f>IF(SUBTOTAL(3,B178:B182)=SUBTOTAL(103,B178:B182),'Summary and sign-off'!$A$48,'Summary and sign-off'!$A$49)</f>
        <v>Check - there are no hidden rows with data</v>
      </c>
      <c r="D183" s="301" t="str">
        <f>IF('Summary and sign-off'!F57='Summary and sign-off'!F54,'Summary and sign-off'!A51,'Summary and sign-off'!A50)</f>
        <v>Check - each entry provides sufficient information</v>
      </c>
      <c r="E183" s="301"/>
      <c r="F183" s="1"/>
    </row>
    <row r="184" spans="1:6" ht="10.5" customHeight="1" x14ac:dyDescent="0.3">
      <c r="A184" s="103"/>
      <c r="B184" s="168"/>
      <c r="C184" s="28"/>
      <c r="D184" s="1"/>
      <c r="E184" s="104"/>
      <c r="F184" s="1"/>
    </row>
    <row r="185" spans="1:6" ht="34.5" customHeight="1" x14ac:dyDescent="0.25">
      <c r="A185" s="169" t="s">
        <v>156</v>
      </c>
      <c r="B185" s="170">
        <f>B31+B174+B183</f>
        <v>44779.039999999979</v>
      </c>
      <c r="C185" s="171"/>
      <c r="D185" s="171"/>
      <c r="E185" s="172"/>
      <c r="F185" s="1"/>
    </row>
    <row r="186" spans="1:6" ht="13" x14ac:dyDescent="0.3">
      <c r="A186" s="103"/>
      <c r="B186" s="28"/>
      <c r="C186" s="1"/>
      <c r="D186" s="1"/>
      <c r="E186" s="104"/>
      <c r="F186" s="1"/>
    </row>
    <row r="187" spans="1:6" ht="13" x14ac:dyDescent="0.3">
      <c r="A187" s="173" t="s">
        <v>27</v>
      </c>
      <c r="B187" s="28"/>
      <c r="C187" s="1"/>
      <c r="D187" s="1"/>
      <c r="E187" s="104"/>
      <c r="F187" s="1"/>
    </row>
    <row r="188" spans="1:6" ht="12.65" customHeight="1" x14ac:dyDescent="0.25">
      <c r="A188" s="174" t="s">
        <v>157</v>
      </c>
      <c r="F188" s="1"/>
    </row>
    <row r="189" spans="1:6" ht="13" customHeight="1" x14ac:dyDescent="0.25">
      <c r="A189" s="174" t="s">
        <v>158</v>
      </c>
      <c r="B189" s="1"/>
      <c r="D189" s="1"/>
      <c r="F189" s="1"/>
    </row>
    <row r="190" spans="1:6" x14ac:dyDescent="0.25">
      <c r="A190" s="174" t="s">
        <v>159</v>
      </c>
      <c r="F190" s="1"/>
    </row>
    <row r="191" spans="1:6" ht="13" x14ac:dyDescent="0.3">
      <c r="A191" s="174" t="s">
        <v>33</v>
      </c>
      <c r="B191" s="28"/>
      <c r="C191" s="1"/>
      <c r="D191" s="1"/>
      <c r="E191" s="104"/>
      <c r="F191" s="1"/>
    </row>
    <row r="192" spans="1:6" ht="13" customHeight="1" x14ac:dyDescent="0.25">
      <c r="A192" s="174" t="s">
        <v>160</v>
      </c>
      <c r="B192" s="1"/>
      <c r="D192" s="1"/>
      <c r="F192" s="1"/>
    </row>
    <row r="193" spans="1:6" x14ac:dyDescent="0.25">
      <c r="A193" s="174" t="s">
        <v>161</v>
      </c>
      <c r="F193" s="1"/>
    </row>
    <row r="194" spans="1:6" x14ac:dyDescent="0.25">
      <c r="A194" s="174" t="s">
        <v>162</v>
      </c>
      <c r="B194" s="32"/>
      <c r="C194" s="32"/>
      <c r="D194" s="32"/>
      <c r="F194" s="1"/>
    </row>
    <row r="195" spans="1:6" x14ac:dyDescent="0.25">
      <c r="A195" s="176"/>
      <c r="B195" s="1"/>
      <c r="C195" s="1"/>
      <c r="D195" s="1"/>
      <c r="E195" s="104"/>
      <c r="F195" s="1"/>
    </row>
    <row r="196" spans="1:6" hidden="1" x14ac:dyDescent="0.25">
      <c r="A196" s="176"/>
      <c r="B196" s="1"/>
      <c r="C196" s="1"/>
      <c r="D196" s="1"/>
      <c r="E196" s="104"/>
      <c r="F196" s="1"/>
    </row>
    <row r="197" spans="1:6" hidden="1" x14ac:dyDescent="0.25"/>
    <row r="198" spans="1:6" hidden="1" x14ac:dyDescent="0.25"/>
    <row r="199" spans="1:6" hidden="1" x14ac:dyDescent="0.25"/>
    <row r="200" spans="1:6" hidden="1" x14ac:dyDescent="0.25"/>
    <row r="201" spans="1:6" ht="12.75" hidden="1" customHeight="1" x14ac:dyDescent="0.25"/>
    <row r="202" spans="1:6" hidden="1" x14ac:dyDescent="0.25"/>
    <row r="203" spans="1:6" hidden="1" x14ac:dyDescent="0.25"/>
    <row r="204" spans="1:6" hidden="1" x14ac:dyDescent="0.25">
      <c r="A204" s="176"/>
      <c r="B204" s="1"/>
      <c r="C204" s="1"/>
      <c r="D204" s="1"/>
      <c r="E204" s="104"/>
      <c r="F204" s="1"/>
    </row>
    <row r="205" spans="1:6" hidden="1" x14ac:dyDescent="0.25">
      <c r="A205" s="176"/>
      <c r="B205" s="1"/>
      <c r="C205" s="1"/>
      <c r="D205" s="1"/>
      <c r="E205" s="104"/>
      <c r="F205" s="1"/>
    </row>
    <row r="206" spans="1:6" hidden="1" x14ac:dyDescent="0.25">
      <c r="A206" s="176"/>
      <c r="B206" s="1"/>
      <c r="C206" s="1"/>
      <c r="D206" s="1"/>
      <c r="E206" s="104"/>
      <c r="F206" s="1"/>
    </row>
    <row r="207" spans="1:6" hidden="1" x14ac:dyDescent="0.25">
      <c r="A207" s="176"/>
      <c r="B207" s="1"/>
      <c r="C207" s="1"/>
      <c r="D207" s="1"/>
      <c r="E207" s="104"/>
      <c r="F207" s="1"/>
    </row>
    <row r="208" spans="1:6" hidden="1" x14ac:dyDescent="0.25">
      <c r="A208" s="176"/>
      <c r="B208" s="1"/>
      <c r="C208" s="1"/>
      <c r="D208" s="1"/>
      <c r="E208" s="104"/>
      <c r="F208" s="1"/>
    </row>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hidden="1" x14ac:dyDescent="0.25"/>
    <row r="523" x14ac:dyDescent="0.25"/>
    <row r="524" x14ac:dyDescent="0.25"/>
    <row r="525" x14ac:dyDescent="0.25"/>
    <row r="526" x14ac:dyDescent="0.25"/>
    <row r="527" x14ac:dyDescent="0.25"/>
    <row r="528" x14ac:dyDescent="0.25"/>
    <row r="529" x14ac:dyDescent="0.25"/>
    <row r="530" hidden="1" x14ac:dyDescent="0.25"/>
    <row r="531" hidden="1" x14ac:dyDescent="0.25"/>
    <row r="532" hidden="1" x14ac:dyDescent="0.25"/>
    <row r="533" hidden="1" x14ac:dyDescent="0.25"/>
    <row r="534" hidden="1" x14ac:dyDescent="0.25"/>
    <row r="535" hidden="1" x14ac:dyDescent="0.25"/>
  </sheetData>
  <sheetProtection sheet="1" formatCells="0" formatRows="0" insertColumns="0" insertRows="0" deleteRows="0"/>
  <mergeCells count="16">
    <mergeCell ref="C121:C122"/>
    <mergeCell ref="D174:E174"/>
    <mergeCell ref="A176:E176"/>
    <mergeCell ref="D183:E183"/>
    <mergeCell ref="A33:E33"/>
    <mergeCell ref="A1:E1"/>
    <mergeCell ref="B2:E2"/>
    <mergeCell ref="B3:E3"/>
    <mergeCell ref="B4:E4"/>
    <mergeCell ref="B5:E5"/>
    <mergeCell ref="D31:E31"/>
    <mergeCell ref="B6:E6"/>
    <mergeCell ref="B7:E7"/>
    <mergeCell ref="A8:E8"/>
    <mergeCell ref="A9:E9"/>
    <mergeCell ref="A10:E10"/>
  </mergeCells>
  <dataValidations xWindow="156" yWindow="829"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9:A30 A178 A182 A173 A58:A73 A12:A14 A35:A56" xr:uid="{8E6B0A0B-AE40-4BA3-AD0A-C0A4C359D61D}">
      <formula1>$B$4</formula1>
      <formula2>$B$5</formula2>
    </dataValidation>
    <dataValidation allowBlank="1" showInputMessage="1" showErrorMessage="1" prompt="Insert additional rows as needed:_x000a_- 'right click' on a row number (left of screen)_x000a_- select 'Insert' (this will insert a row above it)" sqref="A177 A34 A11" xr:uid="{7F086A9F-3C43-41C5-BD6A-34B527FAF7F2}"/>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79:A181 A14:A28 A37:A42 A74:A172" xr:uid="{B5C9A64E-D4C5-4086-AD36-100A432B0CB2}">
      <formula1>$B$4</formula1>
      <formula2>$B$5</formula2>
    </dataValidation>
  </dataValidations>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Travel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8EA34-2CE4-4A93-8AEE-A4F9AA909B34}">
  <sheetPr>
    <pageSetUpPr fitToPage="1"/>
  </sheetPr>
  <dimension ref="A1:J52"/>
  <sheetViews>
    <sheetView topLeftCell="A4" zoomScaleNormal="100" workbookViewId="0">
      <selection activeCell="C19" sqref="C19"/>
    </sheetView>
  </sheetViews>
  <sheetFormatPr defaultColWidth="0" defaultRowHeight="12.75" customHeight="1" zeroHeight="1" x14ac:dyDescent="0.25"/>
  <cols>
    <col min="1" max="1" width="35.7265625" customWidth="1"/>
    <col min="2" max="2" width="14.26953125" customWidth="1"/>
    <col min="3" max="3" width="71.453125" customWidth="1"/>
    <col min="4" max="4" width="50" customWidth="1"/>
    <col min="5" max="5" width="21.453125" customWidth="1"/>
    <col min="6" max="6" width="39.26953125" customWidth="1"/>
    <col min="7" max="10" width="9.1796875" hidden="1" customWidth="1"/>
    <col min="11" max="13" width="0" hidden="1" customWidth="1"/>
  </cols>
  <sheetData>
    <row r="1" spans="1:6" ht="26.25" customHeight="1" x14ac:dyDescent="0.25">
      <c r="A1" s="297" t="s">
        <v>64</v>
      </c>
      <c r="B1" s="297"/>
      <c r="C1" s="297"/>
      <c r="D1" s="297"/>
      <c r="E1" s="297"/>
    </row>
    <row r="2" spans="1:6" ht="21" customHeight="1" x14ac:dyDescent="0.25">
      <c r="A2" s="2" t="s">
        <v>1</v>
      </c>
      <c r="B2" s="308" t="str">
        <f>'Summary and sign-off'!B2:F2</f>
        <v>Serious Fraud Office</v>
      </c>
      <c r="C2" s="308"/>
      <c r="D2" s="308"/>
      <c r="E2" s="308"/>
    </row>
    <row r="3" spans="1:6" ht="21" customHeight="1" x14ac:dyDescent="0.25">
      <c r="A3" s="2" t="s">
        <v>65</v>
      </c>
      <c r="B3" s="308" t="str">
        <f>'Summary and sign-off'!B3:F3</f>
        <v>Julie Read</v>
      </c>
      <c r="C3" s="308"/>
      <c r="D3" s="308"/>
      <c r="E3" s="308"/>
    </row>
    <row r="4" spans="1:6" ht="21" customHeight="1" x14ac:dyDescent="0.25">
      <c r="A4" s="2" t="s">
        <v>66</v>
      </c>
      <c r="B4" s="308">
        <f>'Summary and sign-off'!B4:F4</f>
        <v>43647</v>
      </c>
      <c r="C4" s="308"/>
      <c r="D4" s="308"/>
      <c r="E4" s="308"/>
    </row>
    <row r="5" spans="1:6" ht="21" customHeight="1" x14ac:dyDescent="0.25">
      <c r="A5" s="2" t="s">
        <v>67</v>
      </c>
      <c r="B5" s="308">
        <f>'Summary and sign-off'!B5:F5</f>
        <v>44012</v>
      </c>
      <c r="C5" s="308"/>
      <c r="D5" s="308"/>
      <c r="E5" s="308"/>
    </row>
    <row r="6" spans="1:6" ht="21" customHeight="1" x14ac:dyDescent="0.25">
      <c r="A6" s="2" t="s">
        <v>68</v>
      </c>
      <c r="B6" s="294" t="s">
        <v>34</v>
      </c>
      <c r="C6" s="294"/>
      <c r="D6" s="294"/>
      <c r="E6" s="294"/>
    </row>
    <row r="7" spans="1:6" ht="21" customHeight="1" x14ac:dyDescent="0.25">
      <c r="A7" s="2" t="s">
        <v>7</v>
      </c>
      <c r="B7" s="294" t="s">
        <v>37</v>
      </c>
      <c r="C7" s="294"/>
      <c r="D7" s="294"/>
      <c r="E7" s="294"/>
    </row>
    <row r="8" spans="1:6" ht="35.25" customHeight="1" x14ac:dyDescent="0.35">
      <c r="A8" s="311" t="s">
        <v>163</v>
      </c>
      <c r="B8" s="311"/>
      <c r="C8" s="312"/>
      <c r="D8" s="312"/>
      <c r="E8" s="312"/>
      <c r="F8" s="178"/>
    </row>
    <row r="9" spans="1:6" ht="35.25" customHeight="1" x14ac:dyDescent="0.35">
      <c r="A9" s="313" t="s">
        <v>164</v>
      </c>
      <c r="B9" s="314"/>
      <c r="C9" s="314"/>
      <c r="D9" s="314"/>
      <c r="E9" s="314"/>
      <c r="F9" s="178"/>
    </row>
    <row r="10" spans="1:6" ht="27" customHeight="1" x14ac:dyDescent="0.25">
      <c r="A10" s="59" t="s">
        <v>165</v>
      </c>
      <c r="B10" s="59" t="s">
        <v>14</v>
      </c>
      <c r="C10" s="59" t="s">
        <v>166</v>
      </c>
      <c r="D10" s="59" t="s">
        <v>167</v>
      </c>
      <c r="E10" s="59" t="s">
        <v>76</v>
      </c>
      <c r="F10" s="32"/>
    </row>
    <row r="11" spans="1:6" s="67" customFormat="1" ht="12.5" hidden="1" x14ac:dyDescent="0.25">
      <c r="A11" s="179"/>
      <c r="B11" s="165"/>
      <c r="C11" s="180"/>
      <c r="D11" s="180"/>
      <c r="E11" s="181"/>
    </row>
    <row r="12" spans="1:6" s="67" customFormat="1" ht="12.5" x14ac:dyDescent="0.25">
      <c r="A12" s="166"/>
      <c r="B12" s="182"/>
      <c r="C12" s="183"/>
      <c r="D12" s="183"/>
      <c r="E12" s="184"/>
    </row>
    <row r="13" spans="1:6" s="67" customFormat="1" ht="12.5" x14ac:dyDescent="0.25">
      <c r="A13" s="166"/>
      <c r="B13" s="182"/>
      <c r="C13" s="183"/>
      <c r="D13" s="183"/>
      <c r="E13" s="184"/>
    </row>
    <row r="14" spans="1:6" s="67" customFormat="1" ht="12.5" x14ac:dyDescent="0.25">
      <c r="A14" s="166"/>
      <c r="B14" s="182"/>
      <c r="C14" s="183"/>
      <c r="D14" s="183"/>
      <c r="E14" s="184"/>
    </row>
    <row r="15" spans="1:6" s="67" customFormat="1" ht="12.5" x14ac:dyDescent="0.25">
      <c r="A15" s="185"/>
      <c r="B15" s="182"/>
      <c r="C15" s="183"/>
      <c r="D15" s="183"/>
      <c r="E15" s="184"/>
    </row>
    <row r="16" spans="1:6" s="67" customFormat="1" ht="12.5" x14ac:dyDescent="0.25">
      <c r="A16" s="185"/>
      <c r="B16" s="182"/>
      <c r="C16" s="183"/>
      <c r="D16" s="183"/>
      <c r="E16" s="184"/>
    </row>
    <row r="17" spans="1:6" s="67" customFormat="1" ht="11.25" hidden="1" customHeight="1" x14ac:dyDescent="0.25">
      <c r="A17" s="179"/>
      <c r="B17" s="165"/>
      <c r="C17" s="180"/>
      <c r="D17" s="180"/>
      <c r="E17" s="181"/>
    </row>
    <row r="18" spans="1:6" ht="34.5" customHeight="1" x14ac:dyDescent="0.25">
      <c r="A18" s="186" t="s">
        <v>168</v>
      </c>
      <c r="B18" s="187">
        <f>SUM(B11:B17)</f>
        <v>0</v>
      </c>
      <c r="C18" s="188" t="str">
        <f>IF(SUBTOTAL(3,B11:B17)=SUBTOTAL(103,B11:B17),'Summary and sign-off'!$A$48,'Summary and sign-off'!$A$49)</f>
        <v>Check - there are no hidden rows with data</v>
      </c>
      <c r="D18" s="301" t="str">
        <f>IF('Summary and sign-off'!F58='Summary and sign-off'!F54,'Summary and sign-off'!A51,'Summary and sign-off'!A50)</f>
        <v>Check - each entry provides sufficient information</v>
      </c>
      <c r="E18" s="301"/>
      <c r="F18" s="67"/>
    </row>
    <row r="19" spans="1:6" ht="13" x14ac:dyDescent="0.3">
      <c r="A19" s="31"/>
      <c r="B19" s="1"/>
      <c r="C19" s="1"/>
      <c r="D19" s="1"/>
      <c r="E19" s="1"/>
    </row>
    <row r="20" spans="1:6" ht="13" x14ac:dyDescent="0.3">
      <c r="A20" s="31" t="s">
        <v>27</v>
      </c>
      <c r="B20" s="28"/>
      <c r="C20" s="1"/>
      <c r="D20" s="1"/>
      <c r="E20" s="1"/>
    </row>
    <row r="21" spans="1:6" ht="12.75" customHeight="1" x14ac:dyDescent="0.25">
      <c r="A21" s="32" t="s">
        <v>169</v>
      </c>
      <c r="B21" s="32"/>
      <c r="C21" s="32"/>
      <c r="D21" s="32"/>
      <c r="E21" s="32"/>
    </row>
    <row r="22" spans="1:6" ht="12.5" x14ac:dyDescent="0.25">
      <c r="A22" s="32" t="s">
        <v>170</v>
      </c>
      <c r="B22" s="32"/>
      <c r="C22" s="30"/>
      <c r="D22" s="30"/>
      <c r="E22" s="30"/>
    </row>
    <row r="23" spans="1:6" ht="13" x14ac:dyDescent="0.3">
      <c r="A23" s="32" t="s">
        <v>33</v>
      </c>
      <c r="B23" s="28"/>
      <c r="C23" s="1"/>
      <c r="D23" s="1"/>
      <c r="E23" s="1"/>
      <c r="F23" s="1"/>
    </row>
    <row r="24" spans="1:6" ht="12.5" x14ac:dyDescent="0.25">
      <c r="A24" s="32" t="s">
        <v>171</v>
      </c>
      <c r="B24" s="32"/>
      <c r="C24" s="30"/>
      <c r="D24" s="30"/>
      <c r="E24" s="30"/>
    </row>
    <row r="25" spans="1:6" ht="12.75" customHeight="1" x14ac:dyDescent="0.25">
      <c r="A25" s="32" t="s">
        <v>172</v>
      </c>
      <c r="B25" s="32"/>
      <c r="C25" s="189"/>
      <c r="D25" s="189"/>
      <c r="E25" s="189"/>
    </row>
    <row r="26" spans="1:6" ht="12.5" x14ac:dyDescent="0.25">
      <c r="A26" s="1"/>
      <c r="B26" s="1"/>
      <c r="C26" s="1"/>
      <c r="D26" s="1"/>
      <c r="E26" s="1"/>
    </row>
    <row r="27" spans="1:6" ht="12.5" hidden="1" x14ac:dyDescent="0.25"/>
    <row r="28" spans="1:6" ht="12.5" hidden="1" x14ac:dyDescent="0.25"/>
    <row r="29" spans="1:6" ht="12.5" hidden="1" x14ac:dyDescent="0.25"/>
    <row r="30" spans="1:6" ht="12.5" hidden="1" x14ac:dyDescent="0.25"/>
    <row r="31" spans="1:6" ht="12.5" hidden="1" x14ac:dyDescent="0.25"/>
    <row r="32" spans="1:6" ht="12.5" hidden="1" x14ac:dyDescent="0.25"/>
    <row r="33" ht="12.5" hidden="1" x14ac:dyDescent="0.25"/>
    <row r="34" ht="12.5" hidden="1" x14ac:dyDescent="0.25"/>
    <row r="35" ht="12.5" hidden="1" x14ac:dyDescent="0.25"/>
    <row r="36" ht="12.5" hidden="1" x14ac:dyDescent="0.25"/>
    <row r="37" ht="12.5" hidden="1" x14ac:dyDescent="0.25"/>
    <row r="38" ht="12.5" hidden="1" x14ac:dyDescent="0.25"/>
    <row r="39" ht="12.5" hidden="1" x14ac:dyDescent="0.25"/>
    <row r="40" ht="12.5" hidden="1" x14ac:dyDescent="0.25"/>
    <row r="41" ht="12.5" hidden="1" x14ac:dyDescent="0.25"/>
    <row r="42" ht="12.5" hidden="1" x14ac:dyDescent="0.25"/>
    <row r="43" ht="12.5" hidden="1" x14ac:dyDescent="0.25"/>
    <row r="44" ht="12.5" hidden="1" x14ac:dyDescent="0.25"/>
    <row r="45" ht="12.5" hidden="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sheetData>
  <sheetProtection sheet="1" formatCells="0" insertRows="0" deleteRows="0"/>
  <mergeCells count="10">
    <mergeCell ref="B7:E7"/>
    <mergeCell ref="A8:E8"/>
    <mergeCell ref="A9:E9"/>
    <mergeCell ref="D18:E18"/>
    <mergeCell ref="A1:E1"/>
    <mergeCell ref="B2:E2"/>
    <mergeCell ref="B3:E3"/>
    <mergeCell ref="B4:E4"/>
    <mergeCell ref="B5:E5"/>
    <mergeCell ref="B6:E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6" xr:uid="{215FF958-4BAB-4B06-80CC-241B0ACCF345}">
      <formula1>$B$4</formula1>
      <formula2>$B$5</formula2>
    </dataValidation>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7" xr:uid="{AD9CABC0-6E41-468E-A4F0-C6E9500E6DDE}">
      <formula1>$B$4</formula1>
      <formula2>$B$5</formula2>
    </dataValidation>
    <dataValidation allowBlank="1" showInputMessage="1" showErrorMessage="1" prompt="Insert additional rows as needed:_x000a_- 'right click' on a row number (left of screen)_x000a_- select 'Insert' (this will insert a row above it)" sqref="A10" xr:uid="{AC783211-081B-4592-ACC1-A146FF674F91}"/>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8BDC8-506C-449D-85FB-45E4B101FB37}">
  <sheetPr>
    <pageSetUpPr fitToPage="1"/>
  </sheetPr>
  <dimension ref="A1:M61"/>
  <sheetViews>
    <sheetView topLeftCell="A7" zoomScaleNormal="100" workbookViewId="0">
      <selection activeCell="C43" sqref="C43"/>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297" t="s">
        <v>64</v>
      </c>
      <c r="B1" s="297"/>
      <c r="C1" s="297"/>
      <c r="D1" s="297"/>
      <c r="E1" s="297"/>
    </row>
    <row r="2" spans="1:6" ht="21" customHeight="1" x14ac:dyDescent="0.25">
      <c r="A2" s="2" t="s">
        <v>1</v>
      </c>
      <c r="B2" s="308" t="str">
        <f>'Summary and sign-off'!B2:F2</f>
        <v>Serious Fraud Office</v>
      </c>
      <c r="C2" s="308"/>
      <c r="D2" s="308"/>
      <c r="E2" s="308"/>
    </row>
    <row r="3" spans="1:6" ht="21" customHeight="1" x14ac:dyDescent="0.25">
      <c r="A3" s="2" t="s">
        <v>65</v>
      </c>
      <c r="B3" s="308" t="str">
        <f>'Summary and sign-off'!B3:F3</f>
        <v>Julie Read</v>
      </c>
      <c r="C3" s="308"/>
      <c r="D3" s="308"/>
      <c r="E3" s="308"/>
    </row>
    <row r="4" spans="1:6" ht="21" customHeight="1" x14ac:dyDescent="0.25">
      <c r="A4" s="2" t="s">
        <v>66</v>
      </c>
      <c r="B4" s="308">
        <f>'Summary and sign-off'!B4:F4</f>
        <v>43647</v>
      </c>
      <c r="C4" s="308"/>
      <c r="D4" s="308"/>
      <c r="E4" s="308"/>
    </row>
    <row r="5" spans="1:6" ht="21" customHeight="1" x14ac:dyDescent="0.25">
      <c r="A5" s="2" t="s">
        <v>67</v>
      </c>
      <c r="B5" s="308">
        <f>'Summary and sign-off'!B5:F5</f>
        <v>44012</v>
      </c>
      <c r="C5" s="308"/>
      <c r="D5" s="308"/>
      <c r="E5" s="308"/>
    </row>
    <row r="6" spans="1:6" ht="21" customHeight="1" x14ac:dyDescent="0.25">
      <c r="A6" s="2" t="s">
        <v>68</v>
      </c>
      <c r="B6" s="294" t="s">
        <v>34</v>
      </c>
      <c r="C6" s="294"/>
      <c r="D6" s="294"/>
      <c r="E6" s="294"/>
      <c r="F6" s="3"/>
    </row>
    <row r="7" spans="1:6" ht="21" customHeight="1" x14ac:dyDescent="0.25">
      <c r="A7" s="2" t="s">
        <v>7</v>
      </c>
      <c r="B7" s="294" t="s">
        <v>37</v>
      </c>
      <c r="C7" s="294"/>
      <c r="D7" s="294"/>
      <c r="E7" s="294"/>
      <c r="F7" s="3"/>
    </row>
    <row r="8" spans="1:6" ht="35.25" customHeight="1" x14ac:dyDescent="0.25">
      <c r="A8" s="303" t="s">
        <v>173</v>
      </c>
      <c r="B8" s="303"/>
      <c r="C8" s="312"/>
      <c r="D8" s="312"/>
      <c r="E8" s="312"/>
    </row>
    <row r="9" spans="1:6" ht="35.25" customHeight="1" x14ac:dyDescent="0.25">
      <c r="A9" s="315" t="s">
        <v>174</v>
      </c>
      <c r="B9" s="316"/>
      <c r="C9" s="316"/>
      <c r="D9" s="316"/>
      <c r="E9" s="316"/>
    </row>
    <row r="10" spans="1:6" ht="27" customHeight="1" x14ac:dyDescent="0.25">
      <c r="A10" s="59" t="s">
        <v>72</v>
      </c>
      <c r="B10" s="59" t="s">
        <v>14</v>
      </c>
      <c r="C10" s="59" t="s">
        <v>175</v>
      </c>
      <c r="D10" s="59" t="s">
        <v>176</v>
      </c>
      <c r="E10" s="59" t="s">
        <v>76</v>
      </c>
      <c r="F10" s="32"/>
    </row>
    <row r="11" spans="1:6" s="67" customFormat="1" hidden="1" x14ac:dyDescent="0.25">
      <c r="A11" s="179"/>
      <c r="B11" s="165"/>
      <c r="C11" s="180"/>
      <c r="D11" s="180"/>
      <c r="E11" s="181"/>
    </row>
    <row r="12" spans="1:6" s="67" customFormat="1" x14ac:dyDescent="0.25">
      <c r="A12" s="190" t="s">
        <v>283</v>
      </c>
      <c r="B12" s="191">
        <f>34.99*12</f>
        <v>419.88</v>
      </c>
      <c r="C12" s="183" t="s">
        <v>177</v>
      </c>
      <c r="D12" s="183" t="s">
        <v>178</v>
      </c>
      <c r="E12" s="184" t="s">
        <v>179</v>
      </c>
    </row>
    <row r="13" spans="1:6" s="67" customFormat="1" x14ac:dyDescent="0.25">
      <c r="A13" s="166"/>
      <c r="B13" s="182"/>
      <c r="C13" s="183"/>
      <c r="D13" s="183"/>
      <c r="E13" s="184"/>
    </row>
    <row r="14" spans="1:6" s="67" customFormat="1" hidden="1" x14ac:dyDescent="0.25">
      <c r="A14" s="179"/>
      <c r="B14" s="165"/>
      <c r="C14" s="180"/>
      <c r="D14" s="180"/>
      <c r="E14" s="181"/>
    </row>
    <row r="15" spans="1:6" ht="34.5" customHeight="1" x14ac:dyDescent="0.25">
      <c r="A15" s="186" t="s">
        <v>180</v>
      </c>
      <c r="B15" s="187">
        <f>SUM(B11:B14)</f>
        <v>419.88</v>
      </c>
      <c r="C15" s="188" t="str">
        <f>IF(SUBTOTAL(3,B11:B14)=SUBTOTAL(103,B11:B14),'Summary and sign-off'!$A$48,'Summary and sign-off'!$A$49)</f>
        <v>Check - there are no hidden rows with data</v>
      </c>
      <c r="D15" s="301" t="str">
        <f>IF('Summary and sign-off'!F59='Summary and sign-off'!F54,'Summary and sign-off'!A51,'Summary and sign-off'!A50)</f>
        <v>Check - each entry provides sufficient information</v>
      </c>
      <c r="E15" s="301"/>
    </row>
    <row r="16" spans="1:6" ht="14.15" customHeight="1" x14ac:dyDescent="0.25">
      <c r="B16" s="1"/>
      <c r="C16" s="1"/>
      <c r="D16" s="1"/>
      <c r="E16" s="1"/>
    </row>
    <row r="17" spans="1:6" ht="13" x14ac:dyDescent="0.3">
      <c r="A17" s="31" t="s">
        <v>181</v>
      </c>
      <c r="B17" s="1"/>
      <c r="C17" s="1"/>
      <c r="D17" s="1"/>
      <c r="E17" s="1"/>
    </row>
    <row r="18" spans="1:6" ht="12.65" customHeight="1" x14ac:dyDescent="0.25">
      <c r="A18" s="32" t="s">
        <v>157</v>
      </c>
      <c r="B18" s="1"/>
      <c r="C18" s="1"/>
      <c r="D18" s="1"/>
      <c r="E18" s="1"/>
    </row>
    <row r="19" spans="1:6" ht="13" x14ac:dyDescent="0.3">
      <c r="A19" s="32" t="s">
        <v>33</v>
      </c>
      <c r="B19" s="28"/>
      <c r="C19" s="1"/>
      <c r="D19" s="1"/>
      <c r="E19" s="1"/>
      <c r="F19" s="1"/>
    </row>
    <row r="20" spans="1:6" x14ac:dyDescent="0.25">
      <c r="A20" s="32" t="s">
        <v>171</v>
      </c>
      <c r="C20" s="1"/>
      <c r="D20" s="1"/>
      <c r="E20" s="1"/>
      <c r="F20" s="1"/>
    </row>
    <row r="21" spans="1:6" ht="12.75" customHeight="1" x14ac:dyDescent="0.25">
      <c r="A21" s="32" t="s">
        <v>172</v>
      </c>
      <c r="B21" s="192"/>
      <c r="C21" s="189"/>
      <c r="D21" s="189"/>
      <c r="E21" s="189"/>
      <c r="F21" s="189"/>
    </row>
    <row r="22" spans="1:6" x14ac:dyDescent="0.25">
      <c r="B22" s="33"/>
      <c r="C22" s="1"/>
      <c r="D22" s="1"/>
      <c r="E22" s="1"/>
    </row>
    <row r="23" spans="1:6" hidden="1" x14ac:dyDescent="0.25">
      <c r="A23" s="1"/>
      <c r="B23" s="1"/>
      <c r="C23" s="1"/>
      <c r="D23" s="1"/>
    </row>
    <row r="24" spans="1:6" ht="12.75" hidden="1" customHeight="1" x14ac:dyDescent="0.25"/>
    <row r="25" spans="1:6" hidden="1" x14ac:dyDescent="0.25">
      <c r="A25" s="1"/>
      <c r="B25" s="1"/>
      <c r="C25" s="1"/>
      <c r="D25" s="1"/>
      <c r="E25" s="1"/>
    </row>
    <row r="26" spans="1:6" hidden="1" x14ac:dyDescent="0.25">
      <c r="A26" s="1"/>
      <c r="B26" s="1"/>
      <c r="C26" s="1"/>
      <c r="D26" s="1"/>
      <c r="E26" s="1"/>
    </row>
    <row r="27" spans="1:6" hidden="1" x14ac:dyDescent="0.25">
      <c r="A27" s="1"/>
      <c r="B27" s="1"/>
      <c r="C27" s="1"/>
      <c r="D27" s="1"/>
      <c r="E27" s="1"/>
    </row>
    <row r="28" spans="1:6" hidden="1" x14ac:dyDescent="0.25">
      <c r="A28" s="1"/>
      <c r="B28" s="1"/>
      <c r="C28" s="1"/>
      <c r="D28" s="1"/>
      <c r="E28" s="1"/>
    </row>
    <row r="29" spans="1:6" hidden="1" x14ac:dyDescent="0.25">
      <c r="A29" s="1"/>
      <c r="B29" s="1"/>
      <c r="C29" s="1"/>
      <c r="D29" s="1"/>
      <c r="E29" s="1"/>
    </row>
    <row r="30" spans="1:6" hidden="1" x14ac:dyDescent="0.25"/>
    <row r="31" spans="1:6" hidden="1" x14ac:dyDescent="0.25"/>
    <row r="32" spans="1:6"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sheetData>
  <sheetProtection sheet="1" formatCells="0" insertRows="0" deleteRows="0"/>
  <mergeCells count="10">
    <mergeCell ref="B7:E7"/>
    <mergeCell ref="A8:E8"/>
    <mergeCell ref="A9:E9"/>
    <mergeCell ref="D15:E15"/>
    <mergeCell ref="A1:E1"/>
    <mergeCell ref="B2:E2"/>
    <mergeCell ref="B3:E3"/>
    <mergeCell ref="B4:E4"/>
    <mergeCell ref="B5:E5"/>
    <mergeCell ref="B6:E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CAE74CAD-8D0E-4FFD-8EE2-B844219BD295}">
      <formula1>$B$4</formula1>
      <formula2>$B$5</formula2>
    </dataValidation>
    <dataValidation allowBlank="1" showInputMessage="1" showErrorMessage="1" prompt="Insert additional rows as needed:_x000a_- 'right click' on a row number (left of screen)_x000a_- select 'Insert' (this will insert a row above it)" sqref="A10" xr:uid="{ACBBBA31-85F5-4421-BB5E-AE912E7D0A3D}"/>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3" xr:uid="{950B60BD-0CC4-4516-A83B-A4360D3110A4}">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5067C-BE8E-4707-9080-BCECE45761C2}">
  <sheetPr>
    <pageSetUpPr fitToPage="1"/>
  </sheetPr>
  <dimension ref="A1:J65"/>
  <sheetViews>
    <sheetView topLeftCell="A10" zoomScaleNormal="100" workbookViewId="0">
      <selection activeCell="B14" sqref="B14"/>
    </sheetView>
  </sheetViews>
  <sheetFormatPr defaultColWidth="0" defaultRowHeight="12.5" zeroHeight="1" x14ac:dyDescent="0.25"/>
  <cols>
    <col min="1" max="1" width="35.7265625" customWidth="1"/>
    <col min="2" max="2" width="46.81640625" customWidth="1"/>
    <col min="3" max="3" width="22.1796875" customWidth="1"/>
    <col min="4" max="4" width="25.453125" customWidth="1"/>
    <col min="5" max="6" width="35.7265625" customWidth="1"/>
    <col min="7" max="7" width="38" customWidth="1"/>
    <col min="8" max="10" width="9.1796875" hidden="1" customWidth="1"/>
    <col min="11" max="15" width="0" hidden="1" customWidth="1"/>
  </cols>
  <sheetData>
    <row r="1" spans="1:6" ht="26.25" customHeight="1" x14ac:dyDescent="0.25">
      <c r="A1" s="297" t="s">
        <v>182</v>
      </c>
      <c r="B1" s="297"/>
      <c r="C1" s="297"/>
      <c r="D1" s="297"/>
      <c r="E1" s="297"/>
      <c r="F1" s="297"/>
    </row>
    <row r="2" spans="1:6" ht="21" customHeight="1" x14ac:dyDescent="0.25">
      <c r="A2" s="2" t="s">
        <v>1</v>
      </c>
      <c r="B2" s="308" t="str">
        <f>'Summary and sign-off'!B2:F2</f>
        <v>Serious Fraud Office</v>
      </c>
      <c r="C2" s="308"/>
      <c r="D2" s="308"/>
      <c r="E2" s="308"/>
      <c r="F2" s="308"/>
    </row>
    <row r="3" spans="1:6" ht="21" customHeight="1" x14ac:dyDescent="0.25">
      <c r="A3" s="2" t="s">
        <v>65</v>
      </c>
      <c r="B3" s="308" t="str">
        <f>'Summary and sign-off'!B3:F3</f>
        <v>Julie Read</v>
      </c>
      <c r="C3" s="308"/>
      <c r="D3" s="308"/>
      <c r="E3" s="308"/>
      <c r="F3" s="308"/>
    </row>
    <row r="4" spans="1:6" ht="21" customHeight="1" x14ac:dyDescent="0.25">
      <c r="A4" s="2" t="s">
        <v>66</v>
      </c>
      <c r="B4" s="308">
        <f>'Summary and sign-off'!B4:F4</f>
        <v>43647</v>
      </c>
      <c r="C4" s="308"/>
      <c r="D4" s="308"/>
      <c r="E4" s="308"/>
      <c r="F4" s="308"/>
    </row>
    <row r="5" spans="1:6" ht="21" customHeight="1" x14ac:dyDescent="0.25">
      <c r="A5" s="2" t="s">
        <v>67</v>
      </c>
      <c r="B5" s="308">
        <f>'Summary and sign-off'!B5:F5</f>
        <v>44012</v>
      </c>
      <c r="C5" s="308"/>
      <c r="D5" s="308"/>
      <c r="E5" s="308"/>
      <c r="F5" s="308"/>
    </row>
    <row r="6" spans="1:6" ht="21" customHeight="1" x14ac:dyDescent="0.25">
      <c r="A6" s="2" t="s">
        <v>183</v>
      </c>
      <c r="B6" s="317" t="s">
        <v>34</v>
      </c>
      <c r="C6" s="317"/>
      <c r="D6" s="317"/>
      <c r="E6" s="317"/>
      <c r="F6" s="317"/>
    </row>
    <row r="7" spans="1:6" ht="21" customHeight="1" x14ac:dyDescent="0.25">
      <c r="A7" s="2" t="s">
        <v>7</v>
      </c>
      <c r="B7" s="317" t="s">
        <v>37</v>
      </c>
      <c r="C7" s="317"/>
      <c r="D7" s="317"/>
      <c r="E7" s="317"/>
      <c r="F7" s="317"/>
    </row>
    <row r="8" spans="1:6" ht="36" customHeight="1" x14ac:dyDescent="0.25">
      <c r="A8" s="303" t="s">
        <v>184</v>
      </c>
      <c r="B8" s="303"/>
      <c r="C8" s="303"/>
      <c r="D8" s="303"/>
      <c r="E8" s="303"/>
      <c r="F8" s="303"/>
    </row>
    <row r="9" spans="1:6" ht="36" customHeight="1" x14ac:dyDescent="0.25">
      <c r="A9" s="315" t="s">
        <v>185</v>
      </c>
      <c r="B9" s="316"/>
      <c r="C9" s="316"/>
      <c r="D9" s="316"/>
      <c r="E9" s="316"/>
      <c r="F9" s="316"/>
    </row>
    <row r="10" spans="1:6" ht="39" customHeight="1" x14ac:dyDescent="0.25">
      <c r="A10" s="59" t="s">
        <v>72</v>
      </c>
      <c r="B10" s="57" t="s">
        <v>186</v>
      </c>
      <c r="C10" s="57" t="s">
        <v>187</v>
      </c>
      <c r="D10" s="57" t="s">
        <v>188</v>
      </c>
      <c r="E10" s="57" t="s">
        <v>189</v>
      </c>
      <c r="F10" s="57" t="s">
        <v>190</v>
      </c>
    </row>
    <row r="11" spans="1:6" s="67" customFormat="1" hidden="1" x14ac:dyDescent="0.25">
      <c r="A11" s="193"/>
      <c r="B11" s="180"/>
      <c r="C11" s="194"/>
      <c r="D11" s="180"/>
      <c r="E11" s="195"/>
      <c r="F11" s="181"/>
    </row>
    <row r="12" spans="1:6" s="67" customFormat="1" ht="50" x14ac:dyDescent="0.25">
      <c r="A12" s="166" t="s">
        <v>77</v>
      </c>
      <c r="B12" s="185" t="s">
        <v>191</v>
      </c>
      <c r="C12" s="166" t="s">
        <v>51</v>
      </c>
      <c r="D12" s="166" t="s">
        <v>192</v>
      </c>
      <c r="E12" s="196">
        <v>6441.7</v>
      </c>
      <c r="F12" s="197"/>
    </row>
    <row r="13" spans="1:6" s="67" customFormat="1" ht="37.5" x14ac:dyDescent="0.25">
      <c r="A13" s="166" t="s">
        <v>193</v>
      </c>
      <c r="B13" s="185" t="s">
        <v>194</v>
      </c>
      <c r="C13" s="166" t="s">
        <v>51</v>
      </c>
      <c r="D13" s="166" t="s">
        <v>192</v>
      </c>
      <c r="E13" s="198">
        <v>1589.88</v>
      </c>
      <c r="F13" s="197"/>
    </row>
    <row r="14" spans="1:6" s="67" customFormat="1" ht="25" x14ac:dyDescent="0.25">
      <c r="A14" s="166" t="s">
        <v>252</v>
      </c>
      <c r="B14" s="248" t="s">
        <v>260</v>
      </c>
      <c r="C14" s="200" t="s">
        <v>51</v>
      </c>
      <c r="D14" s="199" t="s">
        <v>259</v>
      </c>
      <c r="E14" s="198">
        <v>4042</v>
      </c>
      <c r="F14" s="197"/>
    </row>
    <row r="15" spans="1:6" s="67" customFormat="1" x14ac:dyDescent="0.25">
      <c r="A15" s="166"/>
      <c r="B15" s="199"/>
      <c r="C15" s="200"/>
      <c r="D15" s="199"/>
      <c r="E15" s="201"/>
      <c r="F15" s="197"/>
    </row>
    <row r="16" spans="1:6" s="67" customFormat="1" x14ac:dyDescent="0.25">
      <c r="A16" s="166"/>
      <c r="B16" s="199"/>
      <c r="C16" s="200"/>
      <c r="D16" s="199"/>
      <c r="E16" s="201"/>
      <c r="F16" s="197"/>
    </row>
    <row r="17" spans="1:7" s="67" customFormat="1" hidden="1" x14ac:dyDescent="0.25">
      <c r="A17" s="193"/>
      <c r="B17" s="180"/>
      <c r="C17" s="194"/>
      <c r="D17" s="180"/>
      <c r="E17" s="195"/>
      <c r="F17" s="181"/>
    </row>
    <row r="18" spans="1:7" ht="34.5" customHeight="1" x14ac:dyDescent="0.25">
      <c r="A18" s="202" t="s">
        <v>195</v>
      </c>
      <c r="B18" s="203" t="s">
        <v>196</v>
      </c>
      <c r="C18" s="204">
        <f>C19+C20</f>
        <v>3</v>
      </c>
      <c r="D18" s="205" t="str">
        <f>IF(SUBTOTAL(3,C11:C17)=SUBTOTAL(103,C11:C17),'Summary and sign-off'!$A$48,'Summary and sign-off'!$A$49)</f>
        <v>Check - there are no hidden rows with data</v>
      </c>
      <c r="E18" s="301" t="str">
        <f>IF('Summary and sign-off'!F60='Summary and sign-off'!F54,'Summary and sign-off'!A52,'Summary and sign-off'!A50)</f>
        <v>Check - each entry provides sufficient information</v>
      </c>
      <c r="F18" s="301"/>
      <c r="G18" s="67"/>
    </row>
    <row r="19" spans="1:7" ht="25.5" customHeight="1" x14ac:dyDescent="0.35">
      <c r="A19" s="206"/>
      <c r="B19" s="207" t="s">
        <v>51</v>
      </c>
      <c r="C19" s="208">
        <f>COUNTIF(C11:C17,'Summary and sign-off'!A45)</f>
        <v>3</v>
      </c>
      <c r="D19" s="209"/>
      <c r="E19" s="210"/>
      <c r="F19" s="211"/>
    </row>
    <row r="20" spans="1:7" ht="25.5" customHeight="1" x14ac:dyDescent="0.35">
      <c r="A20" s="206"/>
      <c r="B20" s="207" t="s">
        <v>52</v>
      </c>
      <c r="C20" s="208">
        <f>COUNTIF(C11:C17,'Summary and sign-off'!A46)</f>
        <v>0</v>
      </c>
      <c r="D20" s="209"/>
      <c r="E20" s="210"/>
      <c r="F20" s="211"/>
    </row>
    <row r="21" spans="1:7" ht="13" x14ac:dyDescent="0.3">
      <c r="A21" s="1"/>
      <c r="B21" s="31"/>
      <c r="C21" s="1"/>
      <c r="D21" s="28"/>
      <c r="E21" s="28"/>
      <c r="F21" s="1"/>
    </row>
    <row r="22" spans="1:7" ht="13" x14ac:dyDescent="0.3">
      <c r="A22" s="31" t="s">
        <v>181</v>
      </c>
      <c r="B22" s="31"/>
      <c r="C22" s="31"/>
      <c r="D22" s="31"/>
      <c r="E22" s="31"/>
      <c r="F22" s="31"/>
    </row>
    <row r="23" spans="1:7" ht="12.65" customHeight="1" x14ac:dyDescent="0.25">
      <c r="A23" s="32" t="s">
        <v>157</v>
      </c>
      <c r="B23" s="1"/>
      <c r="C23" s="1"/>
      <c r="D23" s="1"/>
      <c r="E23" s="1"/>
    </row>
    <row r="24" spans="1:7" ht="13" x14ac:dyDescent="0.3">
      <c r="A24" s="32" t="s">
        <v>33</v>
      </c>
      <c r="B24" s="28"/>
      <c r="C24" s="1"/>
      <c r="D24" s="1"/>
      <c r="E24" s="1"/>
      <c r="F24" s="1"/>
    </row>
    <row r="25" spans="1:7" ht="13" x14ac:dyDescent="0.3">
      <c r="A25" s="32" t="s">
        <v>197</v>
      </c>
      <c r="B25" s="212"/>
      <c r="C25" s="212"/>
      <c r="D25" s="212"/>
      <c r="E25" s="212"/>
      <c r="F25" s="212"/>
    </row>
    <row r="26" spans="1:7" ht="12.75" customHeight="1" x14ac:dyDescent="0.25">
      <c r="A26" s="32" t="s">
        <v>198</v>
      </c>
      <c r="B26" s="1"/>
      <c r="C26" s="1"/>
      <c r="D26" s="1"/>
      <c r="E26" s="1"/>
      <c r="F26" s="1"/>
    </row>
    <row r="27" spans="1:7" ht="13" customHeight="1" x14ac:dyDescent="0.25">
      <c r="A27" s="32" t="s">
        <v>199</v>
      </c>
      <c r="B27" s="1"/>
      <c r="C27" s="1"/>
      <c r="D27" s="1"/>
      <c r="E27" s="1"/>
      <c r="F27" s="1"/>
    </row>
    <row r="28" spans="1:7" x14ac:dyDescent="0.25">
      <c r="A28" s="32" t="s">
        <v>200</v>
      </c>
      <c r="C28" s="1"/>
      <c r="D28" s="1"/>
      <c r="E28" s="1"/>
      <c r="F28" s="1"/>
    </row>
    <row r="29" spans="1:7" ht="12.75" customHeight="1" x14ac:dyDescent="0.25">
      <c r="A29" s="32" t="s">
        <v>172</v>
      </c>
      <c r="B29" s="32"/>
      <c r="C29" s="189"/>
      <c r="D29" s="189"/>
      <c r="E29" s="189"/>
      <c r="F29" s="189"/>
    </row>
    <row r="30" spans="1:7" ht="12.75" customHeight="1" x14ac:dyDescent="0.25">
      <c r="A30" s="32"/>
      <c r="B30" s="32"/>
      <c r="C30" s="189"/>
      <c r="D30" s="189"/>
      <c r="E30" s="189"/>
      <c r="F30" s="189"/>
    </row>
    <row r="31" spans="1:7" ht="12.75" hidden="1" customHeight="1" x14ac:dyDescent="0.25">
      <c r="A31" s="32"/>
      <c r="B31" s="32"/>
      <c r="C31" s="189"/>
      <c r="D31" s="189"/>
      <c r="E31" s="189"/>
      <c r="F31" s="189"/>
    </row>
    <row r="32" spans="1:7" hidden="1" x14ac:dyDescent="0.25"/>
    <row r="33" spans="1:6" hidden="1" x14ac:dyDescent="0.25"/>
    <row r="34" spans="1:6" ht="13" hidden="1" x14ac:dyDescent="0.3">
      <c r="A34" s="31"/>
      <c r="B34" s="31"/>
      <c r="C34" s="31"/>
      <c r="D34" s="31"/>
      <c r="E34" s="31"/>
      <c r="F34" s="31"/>
    </row>
    <row r="35" spans="1:6" ht="13" hidden="1" x14ac:dyDescent="0.3">
      <c r="A35" s="31"/>
      <c r="B35" s="31"/>
      <c r="C35" s="31"/>
      <c r="D35" s="31"/>
      <c r="E35" s="31"/>
      <c r="F35" s="31"/>
    </row>
    <row r="36" spans="1:6" ht="13" hidden="1" x14ac:dyDescent="0.3">
      <c r="A36" s="31"/>
      <c r="B36" s="31"/>
      <c r="C36" s="31"/>
      <c r="D36" s="31"/>
      <c r="E36" s="31"/>
      <c r="F36" s="31"/>
    </row>
    <row r="37" spans="1:6" ht="13" hidden="1" x14ac:dyDescent="0.3">
      <c r="A37" s="31"/>
      <c r="B37" s="31"/>
      <c r="C37" s="31"/>
      <c r="D37" s="31"/>
      <c r="E37" s="31"/>
      <c r="F37" s="31"/>
    </row>
    <row r="38" spans="1:6" ht="13" hidden="1" x14ac:dyDescent="0.3">
      <c r="A38" s="31"/>
      <c r="B38" s="31"/>
      <c r="C38" s="31"/>
      <c r="D38" s="31"/>
      <c r="E38" s="31"/>
      <c r="F38" s="31"/>
    </row>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x14ac:dyDescent="0.25"/>
    <row r="60" x14ac:dyDescent="0.25"/>
    <row r="61" x14ac:dyDescent="0.25"/>
    <row r="62" x14ac:dyDescent="0.25"/>
    <row r="63" x14ac:dyDescent="0.25"/>
    <row r="64" x14ac:dyDescent="0.25"/>
    <row r="65" x14ac:dyDescent="0.25"/>
  </sheetData>
  <sheetProtection sheet="1" formatCells="0" insertRows="0" deleteRows="0"/>
  <dataConsolidate/>
  <mergeCells count="10">
    <mergeCell ref="B7:F7"/>
    <mergeCell ref="A8:F8"/>
    <mergeCell ref="A9:F9"/>
    <mergeCell ref="E18:F18"/>
    <mergeCell ref="A1:F1"/>
    <mergeCell ref="B2:F2"/>
    <mergeCell ref="B3:F3"/>
    <mergeCell ref="B4:F4"/>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6" xr:uid="{71C04756-E63F-423A-9BD6-B850CCF99678}">
      <formula1>$B$4</formula1>
      <formula2>$B$5</formula2>
    </dataValidation>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7" xr:uid="{8A6C4C1C-AF04-4DCF-B36C-D40F2B6BCD4B}">
      <formula1>$B$4</formula1>
      <formula2>$B$5</formula2>
    </dataValidation>
    <dataValidation allowBlank="1" showInputMessage="1" showErrorMessage="1" prompt="Insert additional rows as needed:_x000a_- 'right click' on a row number (left of screen)_x000a_- select 'Insert' (this will insert a row above it)" sqref="A10" xr:uid="{08DE4DC5-8A98-42F0-9CB6-9E0F982EAD3D}"/>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Shane Smith</dc:creator>
  <cp:lastModifiedBy>Henry Acland</cp:lastModifiedBy>
  <cp:lastPrinted>2020-07-29T01:01:06Z</cp:lastPrinted>
  <dcterms:created xsi:type="dcterms:W3CDTF">2020-07-27T03:39:11Z</dcterms:created>
  <dcterms:modified xsi:type="dcterms:W3CDTF">2020-07-30T23:18:03Z</dcterms:modified>
</cp:coreProperties>
</file>